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mc:AlternateContent xmlns:mc="http://schemas.openxmlformats.org/markup-compatibility/2006">
    <mc:Choice Requires="x15">
      <x15ac:absPath xmlns:x15ac="http://schemas.microsoft.com/office/spreadsheetml/2010/11/ac" url="https://grihacouncildelhi-my.sharepoint.com/personal/shaily_mahera_grihaindia_org/Documents/SM/GRIHA_Technical Development &amp; Revisions/SVAGRIHA 2021 development/"/>
    </mc:Choice>
  </mc:AlternateContent>
  <xr:revisionPtr revIDLastSave="0" documentId="8_{F62BE34E-75BB-49A4-A374-A36901589642}" xr6:coauthVersionLast="47" xr6:coauthVersionMax="47" xr10:uidLastSave="{00000000-0000-0000-0000-000000000000}"/>
  <bookViews>
    <workbookView xWindow="-21720" yWindow="1515" windowWidth="21840" windowHeight="13020" xr2:uid="{00000000-000D-0000-FFFF-FFFF00000000}"/>
  </bookViews>
  <sheets>
    <sheet name="Sheet1" sheetId="1" r:id="rId1"/>
    <sheet name="Backend She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73" i="1"/>
  <c r="G72" i="1"/>
  <c r="G71" i="1"/>
  <c r="G70" i="1"/>
  <c r="G27" i="1"/>
  <c r="G26" i="1"/>
  <c r="G23" i="1"/>
  <c r="G22" i="1"/>
  <c r="G16" i="1"/>
  <c r="G13" i="1"/>
  <c r="G8" i="1"/>
  <c r="F8" i="1"/>
  <c r="F4" i="1"/>
  <c r="F3" i="1" s="1"/>
  <c r="F75" i="1" s="1"/>
  <c r="F82" i="1" s="1"/>
  <c r="D75" i="1"/>
  <c r="D82" i="1" s="1"/>
  <c r="G59" i="1"/>
  <c r="G80" i="1"/>
  <c r="G65" i="1"/>
  <c r="G64" i="1"/>
  <c r="G56" i="1"/>
  <c r="G55" i="1"/>
  <c r="G50" i="1"/>
  <c r="G49" i="1"/>
  <c r="G48" i="1"/>
  <c r="G47" i="1"/>
  <c r="G46" i="1"/>
  <c r="G41" i="1"/>
  <c r="G38" i="1"/>
  <c r="G37" i="1"/>
  <c r="G36" i="1"/>
  <c r="G31" i="1"/>
  <c r="G30" i="1"/>
  <c r="G10" i="1" l="1"/>
  <c r="G9" i="1"/>
  <c r="G7" i="1"/>
  <c r="G6" i="1"/>
  <c r="G75" i="1" l="1"/>
  <c r="G82" i="1" s="1"/>
</calcChain>
</file>

<file path=xl/sharedStrings.xml><?xml version="1.0" encoding="utf-8"?>
<sst xmlns="http://schemas.openxmlformats.org/spreadsheetml/2006/main" count="290" uniqueCount="176">
  <si>
    <t>Section &amp; Criteria detail</t>
  </si>
  <si>
    <t>Minimum points 
to be achieved in 
the section</t>
  </si>
  <si>
    <t>Envisioned Status
Attempted / Not Attempted / Not Applicable</t>
  </si>
  <si>
    <t>Maximum Points</t>
  </si>
  <si>
    <t>Attempted Points</t>
  </si>
  <si>
    <t>Section</t>
  </si>
  <si>
    <t>Section 1: Sustainable Site Planning</t>
  </si>
  <si>
    <t>Criterion</t>
  </si>
  <si>
    <t>Criterion 1: Site Planning</t>
  </si>
  <si>
    <t>Intent</t>
  </si>
  <si>
    <t>The intent of this criterion is to ensure minimum disturbance to the existing site features while enhancing the biodiversity and regulating micro-climate on-site.</t>
  </si>
  <si>
    <t>Appraisals</t>
  </si>
  <si>
    <r>
      <rPr>
        <b/>
        <sz val="11"/>
        <color theme="1"/>
        <rFont val="Aptos Narrow"/>
        <family val="2"/>
        <scheme val="minor"/>
      </rPr>
      <t xml:space="preserve">Maintaining perviousness of the site: </t>
    </r>
    <r>
      <rPr>
        <sz val="11"/>
        <color theme="1"/>
        <rFont val="Aptos Narrow"/>
        <family val="2"/>
        <scheme val="minor"/>
      </rPr>
      <t xml:space="preserve">
</t>
    </r>
    <r>
      <rPr>
        <b/>
        <sz val="11"/>
        <color theme="1"/>
        <rFont val="Aptos Narrow"/>
        <family val="2"/>
        <scheme val="minor"/>
      </rPr>
      <t>1.1.1</t>
    </r>
    <r>
      <rPr>
        <sz val="11"/>
        <color theme="1"/>
        <rFont val="Aptos Narrow"/>
        <family val="2"/>
        <scheme val="minor"/>
      </rPr>
      <t xml:space="preserve"> The percentage of softscape (including landscape/natural ground/pervious area of grass pavers) on-site (roof, podium, and on ground) must be at least:
- 10% of the site area for commercial projects and
- 25% of the site area for residential projects</t>
    </r>
  </si>
  <si>
    <t>Not Attempted</t>
  </si>
  <si>
    <r>
      <rPr>
        <b/>
        <sz val="11"/>
        <color theme="1"/>
        <rFont val="Aptos Narrow"/>
        <family val="2"/>
        <scheme val="minor"/>
      </rPr>
      <t xml:space="preserve">Maintaining site temperatures: </t>
    </r>
    <r>
      <rPr>
        <sz val="11"/>
        <color theme="1"/>
        <rFont val="Aptos Narrow"/>
        <family val="2"/>
        <scheme val="minor"/>
      </rPr>
      <t xml:space="preserve">
</t>
    </r>
    <r>
      <rPr>
        <b/>
        <sz val="11"/>
        <color theme="1"/>
        <rFont val="Aptos Narrow"/>
        <family val="2"/>
        <scheme val="minor"/>
      </rPr>
      <t>1.1.2</t>
    </r>
    <r>
      <rPr>
        <sz val="11"/>
        <color theme="1"/>
        <rFont val="Aptos Narrow"/>
        <family val="2"/>
        <scheme val="minor"/>
      </rPr>
      <t xml:space="preserve"> At least 50% of the total paved area on-site (including roof ) should be treated as follows:
- Shaded with trees, pergolas, etc.
- Shaded with solar photovoltaic panels, canopies, etc.
- Have surface finish of high SRI (solar reflectance index) tiles or paints.</t>
    </r>
  </si>
  <si>
    <t>At least 50% of the total paved area on-site is treated</t>
  </si>
  <si>
    <r>
      <rPr>
        <b/>
        <sz val="11"/>
        <color theme="1"/>
        <rFont val="Aptos Narrow"/>
        <family val="2"/>
        <scheme val="minor"/>
      </rPr>
      <t>Increasing green cover:</t>
    </r>
    <r>
      <rPr>
        <sz val="11"/>
        <color theme="1"/>
        <rFont val="Aptos Narrow"/>
        <family val="2"/>
        <scheme val="minor"/>
      </rPr>
      <t xml:space="preserve"> 
</t>
    </r>
    <r>
      <rPr>
        <b/>
        <sz val="11"/>
        <color theme="1"/>
        <rFont val="Aptos Narrow"/>
        <family val="2"/>
        <scheme val="minor"/>
      </rPr>
      <t>1.1.3</t>
    </r>
    <r>
      <rPr>
        <sz val="11"/>
        <color theme="1"/>
        <rFont val="Aptos Narrow"/>
        <family val="2"/>
        <scheme val="minor"/>
      </rPr>
      <t xml:space="preserve"> Protect mature trees that are located within the site setbacks as specified in city regulations. In case no site setbacks are applicable, trees located on-site within 2 meter from its boundary must be preserved and protected.</t>
    </r>
  </si>
  <si>
    <t>Not Applicable (No trees present on the site)</t>
  </si>
  <si>
    <r>
      <rPr>
        <b/>
        <sz val="11"/>
        <color theme="1"/>
        <rFont val="Aptos Narrow"/>
        <family val="2"/>
        <scheme val="minor"/>
      </rPr>
      <t>1.1.4</t>
    </r>
    <r>
      <rPr>
        <sz val="11"/>
        <color theme="1"/>
        <rFont val="Aptos Narrow"/>
        <family val="2"/>
        <scheme val="minor"/>
      </rPr>
      <t xml:space="preserve"> Ensure that the number of trees on-site is as follows:  
- If the ratio of the built-up area and site area is less than 1, then the project must ensure a minimum of 1 tree per 250 m2 of the site area.  
- If the ratio of the built-up area and site area is equal to or greater than 1, then the project must ensure a minimum of 1 tree per 250 m2 of the built-up area.</t>
    </r>
  </si>
  <si>
    <t>Ensure that the number of trees on-site with 1 tree per 250 sqm of Site area / Built-up area</t>
  </si>
  <si>
    <r>
      <rPr>
        <b/>
        <sz val="11"/>
        <color theme="1"/>
        <rFont val="Aptos Narrow"/>
        <family val="2"/>
        <scheme val="minor"/>
      </rPr>
      <t>1.1.5</t>
    </r>
    <r>
      <rPr>
        <sz val="11"/>
        <color theme="1"/>
        <rFont val="Aptos Narrow"/>
        <family val="2"/>
        <scheme val="minor"/>
      </rPr>
      <t xml:space="preserve"> Ensure that the number of trees on-site is as follows:  
- If the ratio of the built-up area and site area is less than 1, then the project must ensure a minimum of 1 tree per 200 m2 of the site area.  
- If the ratio of the built-up area and site area is equal to or greater than 1, then the project must ensure a minimum of 1 tree per 200 m2 of the built-up area.</t>
    </r>
  </si>
  <si>
    <t>Ensure that the number of trees on-site with 1 tree per 200 sqm of Site area / Built-up area</t>
  </si>
  <si>
    <t>Criterion 2: Passive Design Strategies</t>
  </si>
  <si>
    <t>The intent of this criterion is to encourage the adoption of passive architectural strategies in site planning and building design to create climate-sensitive development.</t>
  </si>
  <si>
    <r>
      <rPr>
        <b/>
        <sz val="11"/>
        <color theme="1"/>
        <rFont val="Aptos Narrow"/>
        <family val="2"/>
        <scheme val="minor"/>
      </rPr>
      <t>2.1.1</t>
    </r>
    <r>
      <rPr>
        <sz val="11"/>
        <color theme="1"/>
        <rFont val="Aptos Narrow"/>
        <family val="2"/>
        <scheme val="minor"/>
      </rPr>
      <t xml:space="preserve"> Adopt passive design and planning strategies in the project.
</t>
    </r>
  </si>
  <si>
    <t>At least 3 passive design strategies</t>
  </si>
  <si>
    <t>Criterion 3: Efficient Envelope Design</t>
  </si>
  <si>
    <t>The intent of this criterion is to ensure an efficient building envelope that resists heat transfer.</t>
  </si>
  <si>
    <r>
      <rPr>
        <b/>
        <sz val="11"/>
        <color theme="1"/>
        <rFont val="Aptos Narrow"/>
        <family val="2"/>
        <scheme val="minor"/>
      </rPr>
      <t>3.1.1 Insolation Analysis:</t>
    </r>
    <r>
      <rPr>
        <sz val="11"/>
        <color theme="1"/>
        <rFont val="Aptos Narrow"/>
        <family val="2"/>
        <scheme val="minor"/>
      </rPr>
      <t xml:space="preserve">
- Composite/warm and humid/hot and dry/temperate climates: Reduce the percentage of overall insolation through fenestration, from the base case.
- Cold climates: Increase the percentage of overall insolation through fenestration, from the base case.</t>
    </r>
  </si>
  <si>
    <t>25%≤ x Percentage Increase from Base Case (Cold)</t>
  </si>
  <si>
    <r>
      <rPr>
        <b/>
        <sz val="11"/>
        <color theme="1"/>
        <rFont val="Aptos Narrow"/>
        <family val="2"/>
        <scheme val="minor"/>
      </rPr>
      <t>3.1.2: Peak Heat Transfer:</t>
    </r>
    <r>
      <rPr>
        <sz val="11"/>
        <color theme="1"/>
        <rFont val="Aptos Narrow"/>
        <family val="2"/>
        <scheme val="minor"/>
      </rPr>
      <t xml:space="preserve">
- Composite/warm and humid/hot and dry/temperate climates: Ensure that peak heat gain through the building envelope is lower than the SVAGRIHA threshold.
- Cold climates: Ensure that peak heat loss through the building envelope is lower than the SVAGRIHA threshold.</t>
    </r>
  </si>
  <si>
    <t>Ensure that peak heat loss through the building envelope is lower than x ≤ 10 (Cold)</t>
  </si>
  <si>
    <t>Section 2: Sustainable building Materials</t>
  </si>
  <si>
    <t>Criterion 4: Utilization of low environmental impact materials in structure</t>
  </si>
  <si>
    <t xml:space="preserve">The intent of this criterion is to promote the use of low environmental impact materials which minimize the detrimental impact of construction on environment by minimizing the use of virgin materials and diverting wastes (as per industry standards) from the landfills for upscaling and use in the construction sector. </t>
  </si>
  <si>
    <r>
      <t xml:space="preserve">4.1.1 </t>
    </r>
    <r>
      <rPr>
        <sz val="11"/>
        <color theme="1"/>
        <rFont val="Aptos Narrow"/>
        <family val="2"/>
        <scheme val="minor"/>
      </rPr>
      <t>100% of OPC is replaced by PPC (including building structure and masonry and plaster mortar)</t>
    </r>
  </si>
  <si>
    <r>
      <rPr>
        <b/>
        <sz val="11"/>
        <color theme="1"/>
        <rFont val="Aptos Narrow"/>
        <family val="2"/>
        <scheme val="minor"/>
      </rPr>
      <t>4.1.2</t>
    </r>
    <r>
      <rPr>
        <sz val="11"/>
        <color theme="1"/>
        <rFont val="Aptos Narrow"/>
        <family val="2"/>
        <scheme val="minor"/>
      </rPr>
      <t xml:space="preserve"> Implement one or more of the SVAGRIHA-listed sustainable building materials and practices as given in Table 4.1. </t>
    </r>
    <r>
      <rPr>
        <i/>
        <sz val="11"/>
        <color rgb="FFFF0000"/>
        <rFont val="Aptos Narrow"/>
        <family val="2"/>
        <scheme val="minor"/>
      </rPr>
      <t>(Refer to Abridged Manual)</t>
    </r>
  </si>
  <si>
    <t>Criterion 5: Utilization of low environmental impact materials in walling</t>
  </si>
  <si>
    <t xml:space="preserve">The intent of this criterion is to promote use of low environmental impact materials in the walling assembly to ensure carbon footprint is minimized. </t>
  </si>
  <si>
    <r>
      <rPr>
        <b/>
        <sz val="11"/>
        <color theme="1"/>
        <rFont val="Aptos Narrow"/>
        <family val="2"/>
        <scheme val="minor"/>
      </rPr>
      <t>Internal and external walls</t>
    </r>
    <r>
      <rPr>
        <sz val="11"/>
        <color theme="1"/>
        <rFont val="Aptos Narrow"/>
        <family val="2"/>
        <scheme val="minor"/>
      </rPr>
      <t xml:space="preserve">
</t>
    </r>
    <r>
      <rPr>
        <b/>
        <sz val="11"/>
        <color theme="1"/>
        <rFont val="Aptos Narrow"/>
        <family val="2"/>
        <scheme val="minor"/>
      </rPr>
      <t>5.1.1</t>
    </r>
    <r>
      <rPr>
        <sz val="11"/>
        <color theme="1"/>
        <rFont val="Aptos Narrow"/>
        <family val="2"/>
        <scheme val="minor"/>
      </rPr>
      <t xml:space="preserve"> Ensure that 100% of the building blocks of all load-bearing and non-load-bearing walls are constructed using any combination of low environmental impact materials as listed in Annexure 2. </t>
    </r>
    <r>
      <rPr>
        <i/>
        <sz val="11"/>
        <color rgb="FFFF0000"/>
        <rFont val="Aptos Narrow"/>
        <family val="2"/>
        <scheme val="minor"/>
      </rPr>
      <t>(Refer to Detailed Manual)</t>
    </r>
  </si>
  <si>
    <t>100% building blocks of all walls are low environmental impact materials</t>
  </si>
  <si>
    <r>
      <rPr>
        <b/>
        <sz val="11"/>
        <color theme="1"/>
        <rFont val="Aptos Narrow"/>
        <family val="2"/>
        <scheme val="minor"/>
      </rPr>
      <t xml:space="preserve">Plaster </t>
    </r>
    <r>
      <rPr>
        <sz val="11"/>
        <color theme="1"/>
        <rFont val="Aptos Narrow"/>
        <family val="2"/>
        <scheme val="minor"/>
      </rPr>
      <t xml:space="preserve">
</t>
    </r>
    <r>
      <rPr>
        <b/>
        <sz val="11"/>
        <color theme="1"/>
        <rFont val="Aptos Narrow"/>
        <family val="2"/>
        <scheme val="minor"/>
      </rPr>
      <t>5.1.2</t>
    </r>
    <r>
      <rPr>
        <sz val="11"/>
        <color theme="1"/>
        <rFont val="Aptos Narrow"/>
        <family val="2"/>
        <scheme val="minor"/>
      </rPr>
      <t xml:space="preserve"> Ensure that 100% of the plastering of all load-bearing and non-load-bearing walls uses any combination of low environmental impact materials as listed in Annexure 2.</t>
    </r>
  </si>
  <si>
    <t>100% plaster on all walls are low environmental impact materials</t>
  </si>
  <si>
    <t>Criterion 6: Utilization of low environmental impact materials for fenestrations and interiors</t>
  </si>
  <si>
    <t xml:space="preserve">The intent of this criterion is to promote the use of low environmental impact materials in building fenestrations and interiors to ensure that its carbon footprint is minimized. </t>
  </si>
  <si>
    <r>
      <rPr>
        <b/>
        <sz val="11"/>
        <color theme="1"/>
        <rFont val="Aptos Narrow"/>
        <family val="2"/>
        <scheme val="minor"/>
      </rPr>
      <t>6.1.1</t>
    </r>
    <r>
      <rPr>
        <sz val="11"/>
        <color theme="1"/>
        <rFont val="Aptos Narrow"/>
        <family val="2"/>
        <scheme val="minor"/>
      </rPr>
      <t xml:space="preserve"> Ensure that a percentage of total materials (calculated by surface area and as applicable) from the categories of false ceiling, flooring and door panels are 
replaced with SBM listed in Annexure 2</t>
    </r>
    <r>
      <rPr>
        <sz val="11"/>
        <color rgb="FFFF0000"/>
        <rFont val="Aptos Narrow"/>
        <family val="2"/>
        <scheme val="minor"/>
      </rPr>
      <t xml:space="preserve"> </t>
    </r>
    <r>
      <rPr>
        <i/>
        <sz val="11"/>
        <color rgb="FFFF0000"/>
        <rFont val="Aptos Narrow"/>
        <family val="2"/>
        <scheme val="minor"/>
      </rPr>
      <t>(Refer to Detailed Manual)</t>
    </r>
  </si>
  <si>
    <r>
      <rPr>
        <b/>
        <sz val="11"/>
        <color theme="1"/>
        <rFont val="Aptos Narrow"/>
        <family val="2"/>
        <scheme val="minor"/>
      </rPr>
      <t>6.1.2</t>
    </r>
    <r>
      <rPr>
        <sz val="11"/>
        <color theme="1"/>
        <rFont val="Aptos Narrow"/>
        <family val="2"/>
        <scheme val="minor"/>
      </rPr>
      <t xml:space="preserve"> Ensure that 100% of the total materials (calculated by length and as applicable) in the following category are constructed from SBM listed in Annexure 2 </t>
    </r>
    <r>
      <rPr>
        <i/>
        <sz val="11"/>
        <color rgb="FFFF0000"/>
        <rFont val="Aptos Narrow"/>
        <family val="2"/>
        <scheme val="minor"/>
      </rPr>
      <t>(Refer to Detailed Manual)</t>
    </r>
    <r>
      <rPr>
        <sz val="11"/>
        <color theme="1"/>
        <rFont val="Aptos Narrow"/>
        <family val="2"/>
        <scheme val="minor"/>
      </rPr>
      <t>.
- Window frames (internal and external)
- Door frames (excluding building entrance/exit doors at ground level and fire safety doors)</t>
    </r>
  </si>
  <si>
    <t>Section 3: Energy Optimization</t>
  </si>
  <si>
    <t>Criterion 7: Optimizing Energy Consumption</t>
  </si>
  <si>
    <t>The intent of this criterion is to promote the reduction in energy consumption of a building through the installation of energy-efficient lighting and appliances.</t>
  </si>
  <si>
    <r>
      <rPr>
        <b/>
        <sz val="11"/>
        <color theme="1"/>
        <rFont val="Aptos Narrow"/>
        <family val="2"/>
        <scheme val="minor"/>
      </rPr>
      <t>7.1.1</t>
    </r>
    <r>
      <rPr>
        <sz val="11"/>
        <color theme="1"/>
        <rFont val="Aptos Narrow"/>
        <family val="2"/>
        <scheme val="minor"/>
      </rPr>
      <t xml:space="preserve"> Demonstrate lower LPD levels in the project’s interior lighting design that is based on ECBC 2017 recommended LPD levels.</t>
    </r>
  </si>
  <si>
    <r>
      <rPr>
        <b/>
        <sz val="11"/>
        <color theme="1"/>
        <rFont val="Aptos Narrow"/>
        <family val="2"/>
        <scheme val="minor"/>
      </rPr>
      <t>7.1.2</t>
    </r>
    <r>
      <rPr>
        <sz val="11"/>
        <color theme="1"/>
        <rFont val="Aptos Narrow"/>
        <family val="2"/>
        <scheme val="minor"/>
      </rPr>
      <t xml:space="preserve"> Demonstrate lower LPD levels in the project’s exterior lighting design as compared to the ECBC 2017- recommended LPD levels.</t>
    </r>
  </si>
  <si>
    <r>
      <rPr>
        <b/>
        <sz val="11"/>
        <color theme="1"/>
        <rFont val="Aptos Narrow"/>
        <family val="2"/>
        <scheme val="minor"/>
      </rPr>
      <t>7.1.3</t>
    </r>
    <r>
      <rPr>
        <sz val="11"/>
        <color theme="1"/>
        <rFont val="Aptos Narrow"/>
        <family val="2"/>
        <scheme val="minor"/>
      </rPr>
      <t xml:space="preserve"> Demonstrate that all the appliances installed (as per Table 7.2 of the </t>
    </r>
    <r>
      <rPr>
        <i/>
        <sz val="11"/>
        <color rgb="FFFF0000"/>
        <rFont val="Aptos Narrow"/>
        <family val="2"/>
        <scheme val="minor"/>
      </rPr>
      <t>abridged manual</t>
    </r>
    <r>
      <rPr>
        <sz val="11"/>
        <color theme="1"/>
        <rFont val="Aptos Narrow"/>
        <family val="2"/>
        <scheme val="minor"/>
      </rPr>
      <t>) are BEE star labelled or of equivalent performance.</t>
    </r>
  </si>
  <si>
    <t>Criterion 8: Renewable Energy Utilization</t>
  </si>
  <si>
    <t>The intent of this criterion is to promote the installation of RE systems in projects to reduce the dependency on conventional sources of energy, and thereby reduce carbon emissions.</t>
  </si>
  <si>
    <r>
      <rPr>
        <b/>
        <sz val="11"/>
        <color theme="1"/>
        <rFont val="Aptos Narrow"/>
        <family val="2"/>
        <scheme val="minor"/>
      </rPr>
      <t>8.1.1</t>
    </r>
    <r>
      <rPr>
        <sz val="11"/>
        <color theme="1"/>
        <rFont val="Aptos Narrow"/>
        <family val="2"/>
        <scheme val="minor"/>
      </rPr>
      <t xml:space="preserve"> Ensure installation of on-site RE system(s) (Solar hot water** system/Solar PV/ /Wind turbine/etc.) of the capacity as mentioned in Table 8.1. </t>
    </r>
    <r>
      <rPr>
        <i/>
        <sz val="11"/>
        <color rgb="FFFF0000"/>
        <rFont val="Aptos Narrow"/>
        <family val="2"/>
        <scheme val="minor"/>
      </rPr>
      <t>(Refer to Abridged Manual)</t>
    </r>
  </si>
  <si>
    <t>Section 4: Occupant Comfort and Wee-being</t>
  </si>
  <si>
    <t>Criterion 9: Indoor Air Quality and Comfort</t>
  </si>
  <si>
    <r>
      <rPr>
        <b/>
        <sz val="11"/>
        <color theme="1"/>
        <rFont val="Aptos Narrow"/>
        <family val="2"/>
        <scheme val="minor"/>
      </rPr>
      <t>Visual comfort</t>
    </r>
    <r>
      <rPr>
        <sz val="11"/>
        <color theme="1"/>
        <rFont val="Aptos Narrow"/>
        <family val="2"/>
        <scheme val="minor"/>
      </rPr>
      <t xml:space="preserve"> 
</t>
    </r>
    <r>
      <rPr>
        <b/>
        <sz val="11"/>
        <color theme="1"/>
        <rFont val="Aptos Narrow"/>
        <family val="2"/>
        <scheme val="minor"/>
      </rPr>
      <t>9.1.1</t>
    </r>
    <r>
      <rPr>
        <sz val="11"/>
        <color theme="1"/>
        <rFont val="Aptos Narrow"/>
        <family val="2"/>
        <scheme val="minor"/>
      </rPr>
      <t xml:space="preserve"> Ensure that all regularly occupied spaces meet GRIHA illuminance levels for the minimum percentage of floor area  as per by GRIHA online calculator.</t>
    </r>
  </si>
  <si>
    <t>25% ≤ x &lt; 40% of floor area to be day-lit</t>
  </si>
  <si>
    <r>
      <rPr>
        <b/>
        <sz val="11"/>
        <color theme="1"/>
        <rFont val="Aptos Narrow"/>
        <family val="2"/>
        <scheme val="minor"/>
      </rPr>
      <t xml:space="preserve">Thermal comfort </t>
    </r>
    <r>
      <rPr>
        <sz val="11"/>
        <color theme="1"/>
        <rFont val="Aptos Narrow"/>
        <family val="2"/>
        <scheme val="minor"/>
      </rPr>
      <t xml:space="preserve">
</t>
    </r>
    <r>
      <rPr>
        <b/>
        <sz val="11"/>
        <color theme="1"/>
        <rFont val="Aptos Narrow"/>
        <family val="2"/>
        <scheme val="minor"/>
      </rPr>
      <t>9.1.2</t>
    </r>
    <r>
      <rPr>
        <sz val="11"/>
        <color theme="1"/>
        <rFont val="Aptos Narrow"/>
        <family val="2"/>
        <scheme val="minor"/>
      </rPr>
      <t xml:space="preserve"> Demonstrate that the project meets the required ventilation and thermal comfort for all regularly occupied spaces as per the attempting the below-mentioned strategies.
</t>
    </r>
    <r>
      <rPr>
        <b/>
        <sz val="11"/>
        <color theme="1"/>
        <rFont val="Aptos Narrow"/>
        <family val="2"/>
        <scheme val="minor"/>
      </rPr>
      <t>- For naturally ventilated buildings/zones</t>
    </r>
    <r>
      <rPr>
        <sz val="11"/>
        <color theme="1"/>
        <rFont val="Aptos Narrow"/>
        <family val="2"/>
        <scheme val="minor"/>
      </rPr>
      <t xml:space="preserve">
1. Ensure that adequate openable window-to-floor area ratio is being met as per Eco-Niwas Samhita (ECBC-R, Part 1).
2. Ensure that ceiling fans are installed as prescribed in NBC 2016 to achieve adequate ventilation.
</t>
    </r>
    <r>
      <rPr>
        <b/>
        <sz val="11"/>
        <color theme="1"/>
        <rFont val="Aptos Narrow"/>
        <family val="2"/>
        <scheme val="minor"/>
      </rPr>
      <t>- For air-conditioned buildings/zones.</t>
    </r>
    <r>
      <rPr>
        <sz val="11"/>
        <color theme="1"/>
        <rFont val="Aptos Narrow"/>
        <family val="2"/>
        <scheme val="minor"/>
      </rPr>
      <t xml:space="preserve">
1. Installation of HVAC as per sizing prescribed by SVAGRIHA heat load calculator</t>
    </r>
  </si>
  <si>
    <r>
      <rPr>
        <b/>
        <sz val="11"/>
        <color theme="1"/>
        <rFont val="Aptos Narrow"/>
        <family val="2"/>
        <scheme val="minor"/>
      </rPr>
      <t>Acoustic Comfort</t>
    </r>
    <r>
      <rPr>
        <sz val="11"/>
        <color theme="1"/>
        <rFont val="Aptos Narrow"/>
        <family val="2"/>
        <scheme val="minor"/>
      </rPr>
      <t xml:space="preserve"> 
</t>
    </r>
    <r>
      <rPr>
        <b/>
        <sz val="11"/>
        <color theme="1"/>
        <rFont val="Aptos Narrow"/>
        <family val="2"/>
        <scheme val="minor"/>
      </rPr>
      <t>9.1.3</t>
    </r>
    <r>
      <rPr>
        <sz val="11"/>
        <color theme="1"/>
        <rFont val="Aptos Narrow"/>
        <family val="2"/>
        <scheme val="minor"/>
      </rPr>
      <t xml:space="preserve"> Attempt below-mentioned strategies to reduce the noise levels:  
- Interposing buffer zones in the building plan.  
- Protection of habitable spaces by introduction of green belts with broad leaf evergreen trees, etc.  
- Shading and screening by interposing less vulnerable buildings between the noise sources and more vulnerable buildings.  
- Shading and screening by providing a solid barrier wall around the project boundary that is at least 8-ft high.  
- Provision of adequate sound insulation in buildings envelope (walls and roofs).  
- Provide indoor building materials (false ceilings, carpets, etc.) that have sound absorbing properties.  
- Provide windows and frames that have high sound reduction properties.</t>
    </r>
  </si>
  <si>
    <r>
      <rPr>
        <b/>
        <sz val="11"/>
        <color theme="1"/>
        <rFont val="Aptos Narrow"/>
        <family val="2"/>
        <scheme val="minor"/>
      </rPr>
      <t>Indoor Air Quality</t>
    </r>
    <r>
      <rPr>
        <sz val="11"/>
        <color theme="1"/>
        <rFont val="Aptos Narrow"/>
        <family val="2"/>
        <scheme val="minor"/>
      </rPr>
      <t xml:space="preserve"> 
</t>
    </r>
    <r>
      <rPr>
        <b/>
        <sz val="11"/>
        <color theme="1"/>
        <rFont val="Aptos Narrow"/>
        <family val="2"/>
        <scheme val="minor"/>
      </rPr>
      <t>9.1.4</t>
    </r>
    <r>
      <rPr>
        <sz val="11"/>
        <color theme="1"/>
        <rFont val="Aptos Narrow"/>
        <family val="2"/>
        <scheme val="minor"/>
      </rPr>
      <t xml:space="preserve"> Adopt at least two of the following strategies for achieving IAQ:
- Installation of a separate exhaust system for janitor/storage rooms for chemicals.
- Use of green cleaning products for housekeeping.
- Placement of outdoor air intakes away from polluted sources such as parking areas, DG, etc.
- No smoking inside project/provision of dedicated smoking areas (Not applicable for residential areas).
- Control of effluents from parking areas.
- Air quality monitoring in parking areas.</t>
    </r>
  </si>
  <si>
    <r>
      <rPr>
        <b/>
        <sz val="11"/>
        <color theme="1"/>
        <rFont val="Aptos Narrow"/>
        <family val="2"/>
        <scheme val="minor"/>
      </rPr>
      <t>9.1.5</t>
    </r>
    <r>
      <rPr>
        <sz val="11"/>
        <color theme="1"/>
        <rFont val="Aptos Narrow"/>
        <family val="2"/>
        <scheme val="minor"/>
      </rPr>
      <t xml:space="preserve"> Ensure the following to demonstrate compliance:
- All interior finishes are low VOC as per Table 4.7 and are lead free.
- All adhesives and sealants are low VOC as per Tables 4.8 and 4.9.
- All composite wood products are free from urea formaldehyde.</t>
    </r>
  </si>
  <si>
    <t>Section 5: Water Management</t>
  </si>
  <si>
    <t>Criterion 10: Reduction in Building and Landscape Water Demand</t>
  </si>
  <si>
    <t>The intent of this criterion is to reduce overall water demand of the project through implementation of efficient design techniques and adoption of technological advancement.</t>
  </si>
  <si>
    <r>
      <rPr>
        <b/>
        <sz val="11"/>
        <color theme="1"/>
        <rFont val="Aptos Narrow"/>
        <family val="2"/>
        <scheme val="minor"/>
      </rPr>
      <t>Building water demand reduction</t>
    </r>
    <r>
      <rPr>
        <sz val="11"/>
        <color theme="1"/>
        <rFont val="Aptos Narrow"/>
        <family val="2"/>
        <scheme val="minor"/>
      </rPr>
      <t xml:space="preserve"> 
</t>
    </r>
    <r>
      <rPr>
        <b/>
        <sz val="11"/>
        <color theme="1"/>
        <rFont val="Aptos Narrow"/>
        <family val="2"/>
        <scheme val="minor"/>
      </rPr>
      <t>10.1.1</t>
    </r>
    <r>
      <rPr>
        <sz val="11"/>
        <color theme="1"/>
        <rFont val="Aptos Narrow"/>
        <family val="2"/>
        <scheme val="minor"/>
      </rPr>
      <t xml:space="preserve"> Demonstrate reduction in building water demand from the SVAGRIHA base case </t>
    </r>
  </si>
  <si>
    <r>
      <rPr>
        <b/>
        <sz val="11"/>
        <color theme="1"/>
        <rFont val="Aptos Narrow"/>
        <family val="2"/>
        <scheme val="minor"/>
      </rPr>
      <t xml:space="preserve">Landscape water demand reduction </t>
    </r>
    <r>
      <rPr>
        <sz val="11"/>
        <color theme="1"/>
        <rFont val="Aptos Narrow"/>
        <family val="2"/>
        <scheme val="minor"/>
      </rPr>
      <t xml:space="preserve">
</t>
    </r>
    <r>
      <rPr>
        <b/>
        <sz val="11"/>
        <color theme="1"/>
        <rFont val="Aptos Narrow"/>
        <family val="2"/>
        <scheme val="minor"/>
      </rPr>
      <t>10.1.2</t>
    </r>
    <r>
      <rPr>
        <sz val="11"/>
        <color theme="1"/>
        <rFont val="Aptos Narrow"/>
        <family val="2"/>
        <scheme val="minor"/>
      </rPr>
      <t xml:space="preserve"> Demonstrate reduction in landscape water demand from the SVAGRIHA base case</t>
    </r>
    <r>
      <rPr>
        <i/>
        <sz val="11"/>
        <color rgb="FFFF0000"/>
        <rFont val="Aptos Narrow"/>
        <family val="2"/>
        <scheme val="minor"/>
      </rPr>
      <t xml:space="preserve"> </t>
    </r>
  </si>
  <si>
    <t>Criterion 11: Rainwater Management</t>
  </si>
  <si>
    <t>The intent of this criterion is to conserve rainwater to offset the water demand of the project and replenish groundwater.</t>
  </si>
  <si>
    <r>
      <rPr>
        <b/>
        <sz val="11"/>
        <color theme="1"/>
        <rFont val="Aptos Narrow"/>
        <family val="2"/>
        <scheme val="minor"/>
      </rPr>
      <t>11.1.1</t>
    </r>
    <r>
      <rPr>
        <sz val="11"/>
        <color theme="1"/>
        <rFont val="Aptos Narrow"/>
        <family val="2"/>
        <scheme val="minor"/>
      </rPr>
      <t xml:space="preserve"> Demonstrate that the post-construction storm water run-off from the site is being managed within the GRIHA project boundary based on the peak hourly rainfall (mm/h).</t>
    </r>
  </si>
  <si>
    <t>25%≤x≤50%</t>
  </si>
  <si>
    <t>Section 6: Solid Waste Management</t>
  </si>
  <si>
    <t>Criterion 12: Solid Waste Management</t>
  </si>
  <si>
    <t>The intent of the criterion is to promote adoption of waste management strategies on-site to divert waste from landfills and convert them into resources.</t>
  </si>
  <si>
    <r>
      <rPr>
        <b/>
        <sz val="11"/>
        <color theme="1"/>
        <rFont val="Aptos Narrow"/>
        <family val="2"/>
        <scheme val="minor"/>
      </rPr>
      <t>12.1.1</t>
    </r>
    <r>
      <rPr>
        <sz val="11"/>
        <color theme="1"/>
        <rFont val="Aptos Narrow"/>
        <family val="2"/>
        <scheme val="minor"/>
      </rPr>
      <t xml:space="preserve"> Segregate waste at source by provision of multi-coloured bins on-site.</t>
    </r>
  </si>
  <si>
    <r>
      <rPr>
        <b/>
        <sz val="11"/>
        <color theme="1"/>
        <rFont val="Aptos Narrow"/>
        <family val="2"/>
        <scheme val="minor"/>
      </rPr>
      <t>12.1.2</t>
    </r>
    <r>
      <rPr>
        <sz val="11"/>
        <color theme="1"/>
        <rFont val="Aptos Narrow"/>
        <family val="2"/>
        <scheme val="minor"/>
      </rPr>
      <t xml:space="preserve"> Adopt appropriate waste management strategies as per Table 6.4, for treatment of waste generated onsite. </t>
    </r>
    <r>
      <rPr>
        <i/>
        <sz val="11"/>
        <color rgb="FFFF0000"/>
        <rFont val="Aptos Narrow"/>
        <family val="2"/>
        <scheme val="minor"/>
      </rPr>
      <t>(Refer to the Detailed Manual)</t>
    </r>
  </si>
  <si>
    <t>Section 7: Sustainable Lifestyle</t>
  </si>
  <si>
    <t>Criterion 13: Adoption of Sustainable Lifestyle</t>
  </si>
  <si>
    <t>To adopt sustainable lifestyle measures that lead to personal, social, and environmental well-being</t>
  </si>
  <si>
    <r>
      <rPr>
        <b/>
        <sz val="11"/>
        <color theme="1"/>
        <rFont val="Aptos Narrow"/>
        <family val="2"/>
        <scheme val="minor"/>
      </rPr>
      <t>Access to basic amenities</t>
    </r>
    <r>
      <rPr>
        <sz val="11"/>
        <color theme="1"/>
        <rFont val="Aptos Narrow"/>
        <family val="2"/>
        <scheme val="minor"/>
      </rPr>
      <t xml:space="preserve"> 
</t>
    </r>
    <r>
      <rPr>
        <b/>
        <sz val="11"/>
        <color theme="1"/>
        <rFont val="Aptos Narrow"/>
        <family val="2"/>
        <scheme val="minor"/>
      </rPr>
      <t>13.1.1</t>
    </r>
    <r>
      <rPr>
        <sz val="11"/>
        <color theme="1"/>
        <rFont val="Aptos Narrow"/>
        <family val="2"/>
        <scheme val="minor"/>
      </rPr>
      <t xml:space="preserve"> The maximum distance travelled to basic amenities should be as specified by SVAGRIHA in Table 13.1. </t>
    </r>
    <r>
      <rPr>
        <i/>
        <sz val="11"/>
        <color rgb="FFFF0000"/>
        <rFont val="Aptos Narrow"/>
        <family val="2"/>
        <scheme val="minor"/>
      </rPr>
      <t>(Refer to Abridged Manual)</t>
    </r>
  </si>
  <si>
    <t>Yes</t>
  </si>
  <si>
    <r>
      <rPr>
        <b/>
        <sz val="11"/>
        <color theme="1"/>
        <rFont val="Aptos Narrow"/>
        <family val="2"/>
        <scheme val="minor"/>
      </rPr>
      <t>Built-up area per capita</t>
    </r>
    <r>
      <rPr>
        <sz val="11"/>
        <color theme="1"/>
        <rFont val="Aptos Narrow"/>
        <family val="2"/>
        <scheme val="minor"/>
      </rPr>
      <t xml:space="preserve"> 
</t>
    </r>
    <r>
      <rPr>
        <b/>
        <sz val="11"/>
        <color theme="1"/>
        <rFont val="Aptos Narrow"/>
        <family val="2"/>
        <scheme val="minor"/>
      </rPr>
      <t>13.1.2</t>
    </r>
    <r>
      <rPr>
        <sz val="11"/>
        <color theme="1"/>
        <rFont val="Aptos Narrow"/>
        <family val="2"/>
        <scheme val="minor"/>
      </rPr>
      <t xml:space="preserve"> Ensure construction according to built-up area per capita range specified by SVAGRIHA in Table 13.2. </t>
    </r>
    <r>
      <rPr>
        <i/>
        <sz val="11"/>
        <color rgb="FFFF0000"/>
        <rFont val="Aptos Narrow"/>
        <family val="2"/>
        <scheme val="minor"/>
      </rPr>
      <t>(Refer to Abridged Manual)</t>
    </r>
  </si>
  <si>
    <r>
      <rPr>
        <b/>
        <sz val="11"/>
        <color theme="1"/>
        <rFont val="Aptos Narrow"/>
        <family val="2"/>
        <scheme val="minor"/>
      </rPr>
      <t>Enhancing liveability</t>
    </r>
    <r>
      <rPr>
        <sz val="11"/>
        <color theme="1"/>
        <rFont val="Aptos Narrow"/>
        <family val="2"/>
        <scheme val="minor"/>
      </rPr>
      <t xml:space="preserve">
</t>
    </r>
    <r>
      <rPr>
        <b/>
        <sz val="11"/>
        <color theme="1"/>
        <rFont val="Aptos Narrow"/>
        <family val="2"/>
        <scheme val="minor"/>
      </rPr>
      <t>13.1.3</t>
    </r>
    <r>
      <rPr>
        <sz val="11"/>
        <color theme="1"/>
        <rFont val="Aptos Narrow"/>
        <family val="2"/>
        <scheme val="minor"/>
      </rPr>
      <t xml:space="preserve"> Ensure adoption of all strategies mentioned in Table 13.3. to enhance overall liveability of the project </t>
    </r>
    <r>
      <rPr>
        <i/>
        <sz val="11"/>
        <color rgb="FFFF0000"/>
        <rFont val="Aptos Narrow"/>
        <family val="2"/>
        <scheme val="minor"/>
      </rPr>
      <t>(Refer to Abridged Manual)</t>
    </r>
  </si>
  <si>
    <r>
      <rPr>
        <b/>
        <sz val="11"/>
        <color theme="1"/>
        <rFont val="Aptos Narrow"/>
        <family val="2"/>
        <scheme val="minor"/>
      </rPr>
      <t xml:space="preserve">Environmental awareness </t>
    </r>
    <r>
      <rPr>
        <sz val="11"/>
        <color theme="1"/>
        <rFont val="Aptos Narrow"/>
        <family val="2"/>
        <scheme val="minor"/>
      </rPr>
      <t xml:space="preserve">
</t>
    </r>
    <r>
      <rPr>
        <b/>
        <sz val="11"/>
        <color theme="1"/>
        <rFont val="Aptos Narrow"/>
        <family val="2"/>
        <scheme val="minor"/>
      </rPr>
      <t>13.1.4</t>
    </r>
    <r>
      <rPr>
        <sz val="11"/>
        <color theme="1"/>
        <rFont val="Aptos Narrow"/>
        <family val="2"/>
        <scheme val="minor"/>
      </rPr>
      <t xml:space="preserve"> Adopt environmental awareness strategies as mentioned in Table 13.4. </t>
    </r>
    <r>
      <rPr>
        <i/>
        <sz val="11"/>
        <color rgb="FFFF0000"/>
        <rFont val="Aptos Narrow"/>
        <family val="2"/>
        <scheme val="minor"/>
      </rPr>
      <t>(Refer to Abridged Manual)</t>
    </r>
  </si>
  <si>
    <t>Minimum  to be Points Achieved</t>
  </si>
  <si>
    <t>Maximum Points  that can be achieved</t>
  </si>
  <si>
    <t xml:space="preserve">Total Points Achieved </t>
  </si>
  <si>
    <t>Innovation</t>
  </si>
  <si>
    <t xml:space="preserve"> - </t>
  </si>
  <si>
    <t>Criterion 14: Innovation</t>
  </si>
  <si>
    <t>To promote the adoption of meritable strategies that enhance the sustainability quotient of the project.</t>
  </si>
  <si>
    <r>
      <rPr>
        <b/>
        <sz val="11"/>
        <color theme="1"/>
        <rFont val="Aptos Narrow"/>
        <family val="2"/>
        <scheme val="minor"/>
      </rPr>
      <t>14.1.1</t>
    </r>
    <r>
      <rPr>
        <sz val="11"/>
        <color theme="1"/>
        <rFont val="Aptos Narrow"/>
        <family val="2"/>
        <scheme val="minor"/>
      </rPr>
      <t xml:space="preserve"> Adopt any 2 strategies independent of the above criteria to make the project more sustainable. </t>
    </r>
    <r>
      <rPr>
        <i/>
        <sz val="11"/>
        <color rgb="FFFF0000"/>
        <rFont val="Aptos Narrow"/>
        <family val="2"/>
        <scheme val="minor"/>
      </rPr>
      <t>(Refer to Abridged Manual)</t>
    </r>
  </si>
  <si>
    <t>Adopted any 2 strategies</t>
  </si>
  <si>
    <t>Minimum Points  that can be achieved</t>
  </si>
  <si>
    <t>Drop Down list 1.1.1</t>
  </si>
  <si>
    <t>Drop Down list 1.1.2</t>
  </si>
  <si>
    <t>10% of the site area (Commercial Projects)</t>
  </si>
  <si>
    <t>At least 50% of the total paved area on-site is treted</t>
  </si>
  <si>
    <t>25% of the site area (Residential Projects)</t>
  </si>
  <si>
    <t>Drop Down list 1.1.3</t>
  </si>
  <si>
    <t>Drop Down list 1.1.4</t>
  </si>
  <si>
    <t>Mature trees that are located within the site setbacks</t>
  </si>
  <si>
    <t>Ensure that the number of trees on-site with 1 tree per 250 sqm of Site area / Builtup area</t>
  </si>
  <si>
    <t xml:space="preserve">Not Attempted </t>
  </si>
  <si>
    <t>Drop Down list 1.1.5</t>
  </si>
  <si>
    <t>Drop Down list 2.1.1</t>
  </si>
  <si>
    <t>At least 2 passive design strategies</t>
  </si>
  <si>
    <t>At least 4 passive design strategies</t>
  </si>
  <si>
    <t>Drop Down list 3.1.1</t>
  </si>
  <si>
    <r>
      <t xml:space="preserve">30% ≤ x &lt; 45% Percentage Reduction from Base Case </t>
    </r>
    <r>
      <rPr>
        <b/>
        <sz val="11"/>
        <color rgb="FFFF0000"/>
        <rFont val="Aptos Narrow"/>
        <family val="2"/>
        <scheme val="minor"/>
      </rPr>
      <t>(Composite / Warm and Humid / Hot and Dry / Temperate)</t>
    </r>
  </si>
  <si>
    <r>
      <t xml:space="preserve">45% ≤ x Percentage Reduction from Base Case </t>
    </r>
    <r>
      <rPr>
        <b/>
        <sz val="11"/>
        <color rgb="FFFF0000"/>
        <rFont val="Aptos Narrow"/>
        <family val="2"/>
        <scheme val="minor"/>
      </rPr>
      <t>(Composite/warm and Humid / Hot and Dry / Temperate)</t>
    </r>
  </si>
  <si>
    <r>
      <t xml:space="preserve">10%≤ x &lt; 20% Percentage Increase from Base Case </t>
    </r>
    <r>
      <rPr>
        <b/>
        <sz val="11"/>
        <color rgb="FFFF0000"/>
        <rFont val="Aptos Narrow"/>
        <family val="2"/>
        <scheme val="minor"/>
      </rPr>
      <t>(Cold)</t>
    </r>
  </si>
  <si>
    <r>
      <t xml:space="preserve">Ensure that peak heat gain through the building envelope is lower than 110 ≥ x &gt; 85 </t>
    </r>
    <r>
      <rPr>
        <b/>
        <sz val="11"/>
        <color rgb="FFFF0000"/>
        <rFont val="Aptos Narrow"/>
        <family val="2"/>
        <scheme val="minor"/>
      </rPr>
      <t>(Composite)</t>
    </r>
  </si>
  <si>
    <r>
      <t xml:space="preserve">20%≤ x Percentage Increase from Base Case </t>
    </r>
    <r>
      <rPr>
        <b/>
        <sz val="11"/>
        <color rgb="FFFF0000"/>
        <rFont val="Aptos Narrow"/>
        <family val="2"/>
        <scheme val="minor"/>
      </rPr>
      <t>(Cold)</t>
    </r>
  </si>
  <si>
    <r>
      <t xml:space="preserve">Ensure that peak heat gain through the building envelope is lower than 85 ≥ x </t>
    </r>
    <r>
      <rPr>
        <b/>
        <sz val="11"/>
        <color rgb="FFFF0000"/>
        <rFont val="Aptos Narrow"/>
        <family val="2"/>
        <scheme val="minor"/>
      </rPr>
      <t>(Composite)</t>
    </r>
  </si>
  <si>
    <r>
      <t xml:space="preserve">Ensure that peak heat gain through the building envelope is lower than 105 ≥ x &gt; 80 </t>
    </r>
    <r>
      <rPr>
        <b/>
        <sz val="11"/>
        <color rgb="FFFF0000"/>
        <rFont val="Aptos Narrow"/>
        <family val="2"/>
        <scheme val="minor"/>
      </rPr>
      <t>(Hot Dry)</t>
    </r>
  </si>
  <si>
    <t>Drop Down list 4.1.1</t>
  </si>
  <si>
    <r>
      <t xml:space="preserve">Ensure that peak heat gain through the building envelope is lower than 80 ≥ x </t>
    </r>
    <r>
      <rPr>
        <b/>
        <sz val="11"/>
        <color rgb="FFFF0000"/>
        <rFont val="Aptos Narrow"/>
        <family val="2"/>
        <scheme val="minor"/>
      </rPr>
      <t>(Hot Dry)</t>
    </r>
  </si>
  <si>
    <t>100% of OPC is replaced by PPC</t>
  </si>
  <si>
    <r>
      <t xml:space="preserve">Ensure that peak heat gain through the building envelope is lower than 100 ≥ x &gt; 75 </t>
    </r>
    <r>
      <rPr>
        <b/>
        <sz val="11"/>
        <color rgb="FFFF0000"/>
        <rFont val="Aptos Narrow"/>
        <family val="2"/>
        <scheme val="minor"/>
      </rPr>
      <t>(Warm Humid)</t>
    </r>
  </si>
  <si>
    <r>
      <t xml:space="preserve">Ensure that peak heat gain through the building envelope is lower than 75 ≥ x </t>
    </r>
    <r>
      <rPr>
        <b/>
        <sz val="11"/>
        <color rgb="FFFF0000"/>
        <rFont val="Aptos Narrow"/>
        <family val="2"/>
        <scheme val="minor"/>
      </rPr>
      <t>(Warm Humid)</t>
    </r>
  </si>
  <si>
    <r>
      <rPr>
        <sz val="11"/>
        <color rgb="FF000000"/>
        <rFont val="Aptos Narrow"/>
      </rPr>
      <t xml:space="preserve">Ensure that peak heat gain through the building envelope is lower than 90 ≥ x &gt; 55 </t>
    </r>
    <r>
      <rPr>
        <b/>
        <sz val="11"/>
        <color rgb="FFFF0000"/>
        <rFont val="Aptos Narrow"/>
      </rPr>
      <t>(Moderate)</t>
    </r>
  </si>
  <si>
    <t>Drop Down list 4.1.2</t>
  </si>
  <si>
    <r>
      <rPr>
        <sz val="11"/>
        <color rgb="FF000000"/>
        <rFont val="Aptos Narrow"/>
        <scheme val="minor"/>
      </rPr>
      <t xml:space="preserve">Ensure that peak heat gain through the building envelope is lower than x ≤ 55 </t>
    </r>
    <r>
      <rPr>
        <b/>
        <sz val="11"/>
        <color rgb="FFFF0000"/>
        <rFont val="Aptos Narrow"/>
        <scheme val="minor"/>
      </rPr>
      <t>(Moderate)</t>
    </r>
  </si>
  <si>
    <r>
      <t xml:space="preserve">Ensure that peak heat loss through the building envelope is lower than 25 ≥ x &gt; 10 </t>
    </r>
    <r>
      <rPr>
        <b/>
        <sz val="11"/>
        <color rgb="FF242424"/>
        <rFont val="Aptos Narrow"/>
      </rPr>
      <t xml:space="preserve"> </t>
    </r>
    <r>
      <rPr>
        <b/>
        <sz val="11"/>
        <color rgb="FFFF0000"/>
        <rFont val="Aptos Narrow"/>
      </rPr>
      <t>(Cold)</t>
    </r>
  </si>
  <si>
    <r>
      <rPr>
        <sz val="11"/>
        <color rgb="FF000000"/>
        <rFont val="Aptos Narrow"/>
        <scheme val="minor"/>
      </rPr>
      <t>Ensure that peak heat loss through the building envelope is lower than x ≤ 10</t>
    </r>
    <r>
      <rPr>
        <b/>
        <sz val="11"/>
        <color rgb="FFFF0000"/>
        <rFont val="Aptos Narrow"/>
        <scheme val="minor"/>
      </rPr>
      <t xml:space="preserve"> (Cold)</t>
    </r>
  </si>
  <si>
    <t>Implement one or more of the SVAGRIHA-listed building materials</t>
  </si>
  <si>
    <t>Drop Down list 5.1.1</t>
  </si>
  <si>
    <t>Drop Down list 5.1.2</t>
  </si>
  <si>
    <t>Drop Down list 6.1.1</t>
  </si>
  <si>
    <t>Drop Down list 6.1.2</t>
  </si>
  <si>
    <t>70% ≤ x &lt;90% of total material are replaced with SBM</t>
  </si>
  <si>
    <t>100% of doors and window frames are made from SBM</t>
  </si>
  <si>
    <t>90% ≤ x of total material are replaced with SBM</t>
  </si>
  <si>
    <t>Drop Down list 7.1.2</t>
  </si>
  <si>
    <t>Drop Down list 7.1.1</t>
  </si>
  <si>
    <t>LPD for exterior lighting is lower than ECBC 2017</t>
  </si>
  <si>
    <t>LPD for interior lighting is lower than ECBC 2017</t>
  </si>
  <si>
    <t>Drop Down list 8.1.1</t>
  </si>
  <si>
    <t>Drop Down list 7.1.3</t>
  </si>
  <si>
    <t>Equivelant to the required minimum capacity of RE system</t>
  </si>
  <si>
    <t>All appliances are BEE 1 Star labelled</t>
  </si>
  <si>
    <t>25% above the required minimum capacity of RE system</t>
  </si>
  <si>
    <t>All appliances are BEE 3 Star labelled</t>
  </si>
  <si>
    <t>50% above the required minimum capacity of RE system</t>
  </si>
  <si>
    <t>All appliances are BEE 4 Star labelled</t>
  </si>
  <si>
    <t>All appliances are BEE 5 Star labelled</t>
  </si>
  <si>
    <t>Drop Down list 9.1.2</t>
  </si>
  <si>
    <t>Drop Down list 9.1.1</t>
  </si>
  <si>
    <t>Project meets the required ventilation and thermal comfort</t>
  </si>
  <si>
    <t>40% ≤ x of floor area to be day-lit</t>
  </si>
  <si>
    <t>Drop Down list 9.1.4</t>
  </si>
  <si>
    <t>Drop Down list 9.1.3</t>
  </si>
  <si>
    <t>2 strategies have been adopted for IAQ</t>
  </si>
  <si>
    <t>2 strategies have been attempted for acoustic comfort</t>
  </si>
  <si>
    <t>4 strategies have been attempted for acoustic comfort</t>
  </si>
  <si>
    <t>Drop Down list 10.1.1</t>
  </si>
  <si>
    <t>10% ≤ x &lt; 25%  reduction from SVAGRIHA base case</t>
  </si>
  <si>
    <t>Drop Down list 9.1.5</t>
  </si>
  <si>
    <t>25% ≤ x &lt;40% reduction from SVAGRIHA base case</t>
  </si>
  <si>
    <t>40% ≤ x from reduction from SVAGRIHA base case</t>
  </si>
  <si>
    <t>Drop Down list 10.1.2</t>
  </si>
  <si>
    <t>Drop Down list 11.1.1</t>
  </si>
  <si>
    <t>40% ≤ x &lt; 70% reduction from SVAGRIHA base case</t>
  </si>
  <si>
    <t>70%≤ x reduction from SVAGRIHA base case</t>
  </si>
  <si>
    <t>50%≤x&lt; 75%</t>
  </si>
  <si>
    <t>75%≤x≤100%</t>
  </si>
  <si>
    <t>Drop Down list 12.1.1</t>
  </si>
  <si>
    <t>Drop Down list 12.1.2</t>
  </si>
  <si>
    <t>Drop Down list 13.1.1</t>
  </si>
  <si>
    <t>Drop Down list 13.1.2</t>
  </si>
  <si>
    <t>Drop Down list 13.1.3</t>
  </si>
  <si>
    <t>Drop Down list 13.1.4</t>
  </si>
  <si>
    <t>Drop Down list 14.1.1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</si>
</sst>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i/>
      <sz val="11"/>
      <color rgb="FFFF0000"/>
      <name val="Aptos Narrow"/>
      <family val="2"/>
      <scheme val="minor"/>
    </font>
    <font>
      <sz val="11"/>
      <color rgb="FFFF0000"/>
      <name val="Aptos Narrow"/>
      <family val="2"/>
      <scheme val="minor"/>
    </font>
    <font>
      <sz val="14"/>
      <color theme="1"/>
      <name val="Aptos Narrow"/>
      <family val="2"/>
      <scheme val="minor"/>
    </font>
    <font>
      <b/>
      <sz val="11"/>
      <color rgb="FFFF0000"/>
      <name val="Aptos Narrow"/>
      <family val="2"/>
      <scheme val="minor"/>
    </font>
    <font>
      <sz val="11"/>
      <color rgb="FF000000"/>
      <name val="Aptos Narrow"/>
      <scheme val="minor"/>
    </font>
    <font>
      <b/>
      <sz val="11"/>
      <color rgb="FFFF0000"/>
      <name val="Aptos Narrow"/>
      <scheme val="minor"/>
    </font>
    <font>
      <sz val="11"/>
      <color theme="1"/>
      <name val="Aptos Narrow"/>
      <scheme val="minor"/>
    </font>
    <font>
      <sz val="11"/>
      <color rgb="FF000000"/>
      <name val="Aptos Narrow"/>
    </font>
    <font>
      <b/>
      <sz val="11"/>
      <color rgb="FFFF0000"/>
      <name val="Aptos Narrow"/>
    </font>
    <font>
      <sz val="11"/>
      <color theme="1"/>
      <name val="Aptos Narrow"/>
    </font>
    <font>
      <b/>
      <sz val="11"/>
      <color rgb="FF242424"/>
      <name val="Aptos Narrow"/>
    </font>
    <font>
      <sz val="11"/>
      <color rgb="FF242424"/>
      <name val="Aptos Narrow"/>
      <family val="2"/>
    </font>
  </fonts>
  <fills count="11">
    <fill>
      <patternFill patternType="none"/>
    </fill>
    <fill>
      <patternFill patternType="gray125"/>
    </fill>
    <fill>
      <patternFill patternType="solid">
        <fgColor theme="3" tint="0.749992370372631"/>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6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6">
    <xf numFmtId="0" fontId="0" fillId="0" borderId="0" xfId="0"/>
    <xf numFmtId="0" fontId="3" fillId="0" borderId="0" xfId="0" applyFont="1"/>
    <xf numFmtId="0" fontId="1" fillId="0" borderId="0" xfId="0" applyFont="1"/>
    <xf numFmtId="9" fontId="0" fillId="0" borderId="0" xfId="0" applyNumberFormat="1"/>
    <xf numFmtId="0" fontId="0" fillId="0" borderId="6" xfId="0" applyBorder="1" applyAlignment="1">
      <alignment horizontal="center" vertical="center"/>
    </xf>
    <xf numFmtId="0" fontId="0" fillId="0" borderId="0" xfId="0" applyAlignment="1">
      <alignment horizontal="left" vertical="top"/>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xf>
    <xf numFmtId="0" fontId="6"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6" fillId="0" borderId="0" xfId="0" applyFont="1"/>
    <xf numFmtId="0" fontId="0" fillId="0" borderId="1" xfId="0" applyBorder="1" applyAlignment="1">
      <alignment horizontal="left" vertical="top" wrapText="1"/>
    </xf>
    <xf numFmtId="0" fontId="6" fillId="0" borderId="0" xfId="0" applyFont="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center" vertical="center"/>
    </xf>
    <xf numFmtId="0" fontId="0" fillId="3" borderId="0" xfId="0" applyFill="1"/>
    <xf numFmtId="0" fontId="1" fillId="0" borderId="1" xfId="0" applyFont="1" applyBorder="1" applyAlignment="1">
      <alignment horizontal="left" vertical="top"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top"/>
    </xf>
    <xf numFmtId="0" fontId="2" fillId="0" borderId="13" xfId="0" applyFont="1" applyBorder="1" applyAlignment="1">
      <alignment horizontal="center" vertical="center"/>
    </xf>
    <xf numFmtId="0" fontId="0" fillId="0" borderId="7" xfId="0" applyBorder="1" applyAlignment="1">
      <alignment horizontal="left" vertical="top" wrapText="1"/>
    </xf>
    <xf numFmtId="0" fontId="0" fillId="0" borderId="14" xfId="0" applyBorder="1" applyAlignment="1">
      <alignment horizontal="center" vertical="center" wrapText="1"/>
    </xf>
    <xf numFmtId="0" fontId="0" fillId="0" borderId="7" xfId="0" applyBorder="1" applyAlignment="1">
      <alignment horizontal="center" vertical="center"/>
    </xf>
    <xf numFmtId="0" fontId="2" fillId="0" borderId="1" xfId="0" applyFont="1" applyBorder="1" applyAlignment="1">
      <alignment horizontal="center" vertical="center"/>
    </xf>
    <xf numFmtId="0" fontId="0" fillId="0" borderId="7" xfId="0" applyBorder="1" applyAlignment="1">
      <alignment vertical="center" wrapText="1"/>
    </xf>
    <xf numFmtId="0" fontId="0" fillId="0" borderId="9" xfId="0" applyBorder="1" applyAlignment="1">
      <alignment vertical="center" wrapText="1"/>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1" xfId="0" applyFont="1" applyFill="1" applyBorder="1" applyAlignment="1">
      <alignment horizontal="center" vertical="center"/>
    </xf>
    <xf numFmtId="0" fontId="1" fillId="8" borderId="1"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1" xfId="0" applyFont="1" applyFill="1" applyBorder="1" applyAlignment="1">
      <alignment horizontal="center" vertical="center"/>
    </xf>
    <xf numFmtId="0" fontId="1" fillId="9" borderId="1" xfId="0" applyFont="1" applyFill="1" applyBorder="1" applyAlignment="1">
      <alignment horizontal="center" vertical="center"/>
    </xf>
    <xf numFmtId="0" fontId="2" fillId="10" borderId="5" xfId="0" applyFont="1" applyFill="1" applyBorder="1" applyAlignment="1">
      <alignment horizontal="center" vertical="center"/>
    </xf>
    <xf numFmtId="0" fontId="2" fillId="10" borderId="1" xfId="0" applyFont="1" applyFill="1" applyBorder="1" applyAlignment="1">
      <alignment horizontal="center" vertical="center"/>
    </xf>
    <xf numFmtId="0" fontId="1" fillId="10" borderId="1" xfId="0" applyFont="1" applyFill="1" applyBorder="1" applyAlignment="1">
      <alignment horizontal="center" vertical="center"/>
    </xf>
    <xf numFmtId="0" fontId="10" fillId="0" borderId="0" xfId="0" applyFont="1"/>
    <xf numFmtId="0" fontId="13" fillId="0" borderId="0" xfId="0" applyFont="1"/>
    <xf numFmtId="0" fontId="0" fillId="0" borderId="6" xfId="0" applyBorder="1" applyAlignment="1">
      <alignment horizontal="center" vertical="center" wrapText="1"/>
    </xf>
    <xf numFmtId="0" fontId="0" fillId="0" borderId="8" xfId="0" applyBorder="1" applyAlignment="1">
      <alignment horizontal="center" vertical="center"/>
    </xf>
    <xf numFmtId="0" fontId="15" fillId="0" borderId="0" xfId="0" applyFont="1"/>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83"/>
  <sheetViews>
    <sheetView tabSelected="1" topLeftCell="A47" zoomScale="55" zoomScaleNormal="55" workbookViewId="0">
      <selection activeCell="F88" sqref="F88"/>
    </sheetView>
  </sheetViews>
  <sheetFormatPr defaultRowHeight="18.600000000000001"/>
  <cols>
    <col min="2" max="2" width="15.140625" style="21" bestFit="1" customWidth="1"/>
    <col min="3" max="3" width="82.85546875" style="9" customWidth="1"/>
    <col min="4" max="4" width="28.5703125" style="9" customWidth="1"/>
    <col min="5" max="5" width="86.7109375" style="10" customWidth="1"/>
    <col min="6" max="6" width="67.28515625" style="9" customWidth="1"/>
    <col min="7" max="7" width="24" style="9" bestFit="1" customWidth="1"/>
    <col min="8" max="8" width="41.42578125" bestFit="1" customWidth="1"/>
  </cols>
  <sheetData>
    <row r="1" spans="2:8" ht="18.95" thickBot="1"/>
    <row r="2" spans="2:8" s="19" customFormat="1" ht="105.95" customHeight="1">
      <c r="B2" s="15"/>
      <c r="C2" s="16" t="s">
        <v>0</v>
      </c>
      <c r="D2" s="17" t="s">
        <v>1</v>
      </c>
      <c r="E2" s="17" t="s">
        <v>2</v>
      </c>
      <c r="F2" s="16" t="s">
        <v>3</v>
      </c>
      <c r="G2" s="18" t="s">
        <v>4</v>
      </c>
    </row>
    <row r="3" spans="2:8">
      <c r="B3" s="39" t="s">
        <v>5</v>
      </c>
      <c r="C3" s="40" t="s">
        <v>6</v>
      </c>
      <c r="D3" s="69">
        <v>6</v>
      </c>
      <c r="E3" s="72"/>
      <c r="F3" s="41">
        <f>F4+F11+F14</f>
        <v>11</v>
      </c>
      <c r="G3" s="74"/>
    </row>
    <row r="4" spans="2:8">
      <c r="B4" s="39" t="s">
        <v>7</v>
      </c>
      <c r="C4" s="40" t="s">
        <v>8</v>
      </c>
      <c r="D4" s="70"/>
      <c r="E4" s="73"/>
      <c r="F4" s="41">
        <f>SUM(F6:F10)</f>
        <v>4</v>
      </c>
      <c r="G4" s="75"/>
    </row>
    <row r="5" spans="2:8" ht="50.45" hidden="1" customHeight="1">
      <c r="B5" s="22" t="s">
        <v>9</v>
      </c>
      <c r="C5" s="11" t="s">
        <v>10</v>
      </c>
      <c r="D5" s="70"/>
      <c r="E5" s="8"/>
      <c r="G5" s="4"/>
    </row>
    <row r="6" spans="2:8" ht="95.1" customHeight="1">
      <c r="B6" s="68" t="s">
        <v>11</v>
      </c>
      <c r="C6" s="20" t="s">
        <v>12</v>
      </c>
      <c r="D6" s="70"/>
      <c r="E6" s="8" t="s">
        <v>13</v>
      </c>
      <c r="F6" s="7">
        <v>1</v>
      </c>
      <c r="G6" s="4">
        <f>IF(OR(E6="10% of the site area (Commercial Projects)", E6="25% of the site area (Residential Projects)"), 1, 0)</f>
        <v>0</v>
      </c>
    </row>
    <row r="7" spans="2:8" ht="98.1" customHeight="1">
      <c r="B7" s="68"/>
      <c r="C7" s="20" t="s">
        <v>14</v>
      </c>
      <c r="D7" s="70"/>
      <c r="E7" s="8" t="s">
        <v>15</v>
      </c>
      <c r="F7" s="7">
        <v>1</v>
      </c>
      <c r="G7" s="4">
        <f>IF(E7="At least 50% of the total paved area on-site is treted", 1, 0)</f>
        <v>0</v>
      </c>
    </row>
    <row r="8" spans="2:8" ht="75.599999999999994" customHeight="1">
      <c r="B8" s="68"/>
      <c r="C8" s="20" t="s">
        <v>16</v>
      </c>
      <c r="D8" s="70"/>
      <c r="E8" s="8" t="s">
        <v>17</v>
      </c>
      <c r="F8" s="7">
        <f>IF(E8="Mature trees that are located within the site setbacks",1,IF(E8="Not Applicable (No trees present on the site)",0,IF(E8="Not Attempted",1,1)))</f>
        <v>0</v>
      </c>
      <c r="G8" s="4">
        <f>IF(E8="Mature trees that are located within the site setbacks",1,IF(E8="Not Applicable (No trees present on the site)",0,IF(E8="Not Attempted",0,0)))</f>
        <v>0</v>
      </c>
      <c r="H8" s="26"/>
    </row>
    <row r="9" spans="2:8" ht="87.6" customHeight="1">
      <c r="B9" s="68"/>
      <c r="C9" s="20" t="s">
        <v>18</v>
      </c>
      <c r="D9" s="70"/>
      <c r="E9" s="8" t="s">
        <v>19</v>
      </c>
      <c r="F9" s="7">
        <v>1</v>
      </c>
      <c r="G9" s="4">
        <f>IF(E9="Ensure that the number of trees on-site with 1 tree per 250 sqm of Site area / Builtup area", 1, 0)</f>
        <v>0</v>
      </c>
    </row>
    <row r="10" spans="2:8" ht="88.5" customHeight="1">
      <c r="B10" s="68"/>
      <c r="C10" s="20" t="s">
        <v>20</v>
      </c>
      <c r="D10" s="70"/>
      <c r="E10" s="8" t="s">
        <v>21</v>
      </c>
      <c r="F10" s="7">
        <v>1</v>
      </c>
      <c r="G10" s="4">
        <f>IF(E10="Ensure that the number of trees on-site with 1 tree per 200 sqm of Site area / Builtup area", 1, 0)</f>
        <v>0</v>
      </c>
    </row>
    <row r="11" spans="2:8">
      <c r="B11" s="39" t="s">
        <v>7</v>
      </c>
      <c r="C11" s="40" t="s">
        <v>22</v>
      </c>
      <c r="D11" s="70"/>
      <c r="E11" s="8"/>
      <c r="F11" s="41">
        <v>3</v>
      </c>
      <c r="G11" s="4"/>
    </row>
    <row r="12" spans="2:8" ht="29.1" hidden="1">
      <c r="B12" s="22" t="s">
        <v>9</v>
      </c>
      <c r="C12" s="13" t="s">
        <v>23</v>
      </c>
      <c r="D12" s="70"/>
      <c r="E12" s="8"/>
      <c r="F12" s="7"/>
      <c r="G12" s="4"/>
    </row>
    <row r="13" spans="2:8" ht="165.6" customHeight="1">
      <c r="B13" s="23" t="s">
        <v>11</v>
      </c>
      <c r="C13" s="30" t="s">
        <v>24</v>
      </c>
      <c r="D13" s="70"/>
      <c r="E13" s="8" t="s">
        <v>25</v>
      </c>
      <c r="F13" s="7">
        <v>3</v>
      </c>
      <c r="G13" s="4">
        <f>IF(E13="At least 2 passive design strategies", 1, IF(E13="At least 3 passive design strategies", 2, IF(E13="At least 4 passive design strategies", 3, IF(E13="Not Attempted", 0, ""))))</f>
        <v>2</v>
      </c>
    </row>
    <row r="14" spans="2:8">
      <c r="B14" s="39" t="s">
        <v>7</v>
      </c>
      <c r="C14" s="40" t="s">
        <v>26</v>
      </c>
      <c r="D14" s="70"/>
      <c r="E14" s="8"/>
      <c r="F14" s="41">
        <v>4</v>
      </c>
      <c r="G14" s="4"/>
    </row>
    <row r="15" spans="2:8" hidden="1">
      <c r="B15" s="22" t="s">
        <v>9</v>
      </c>
      <c r="C15" s="13" t="s">
        <v>27</v>
      </c>
      <c r="D15" s="70"/>
      <c r="E15" s="8"/>
      <c r="F15" s="7"/>
      <c r="G15" s="4"/>
    </row>
    <row r="16" spans="2:8" ht="83.1" customHeight="1">
      <c r="B16" s="68" t="s">
        <v>11</v>
      </c>
      <c r="C16" s="20" t="s">
        <v>28</v>
      </c>
      <c r="D16" s="70"/>
      <c r="E16" s="8" t="s">
        <v>29</v>
      </c>
      <c r="F16" s="7">
        <v>2</v>
      </c>
      <c r="G16" s="4">
        <f>IF(E16="30% ≤ x &lt; 45% Percentage Reduction from Base Case (Composite/warm and humid/hot and dry/temperate)",1,IF(E16="45% ≤ x Percentage Reduction from Base Case (Composite/warm and humid/hot and dry/temperate)",2,IF(E16="10%≤ x &lt; 25% Percentage Increase from Base Case (Cold)",1,IF(E16="25%≤ x Percentage Increase from Base Case (Cold)",2,IF(E16="Not Attempted",0,"")))))</f>
        <v>2</v>
      </c>
    </row>
    <row r="17" spans="2:7" ht="84.6" customHeight="1">
      <c r="B17" s="68"/>
      <c r="C17" s="20" t="s">
        <v>30</v>
      </c>
      <c r="D17" s="71"/>
      <c r="E17" s="8" t="s">
        <v>31</v>
      </c>
      <c r="F17" s="66">
        <v>2</v>
      </c>
      <c r="G17" s="65">
        <f>IF(TRIM(E17)="Ensure that peak heat gain through the building envelope is lower than 110 ≥ x &gt; 85 (Composite)", 1,
IF(TRIM(E17)="Ensure that peak heat gain through the building envelope is lower than 85 ≥ x (Composite)", 2,
IF(TRIM(E17)="Ensure that peak heat gain through the building envelope is lower than 105 ≥ x &gt; 80 (Hot Dry)", 1,
IF(TRIM(E17)="Ensure that peak heat gain through the building envelope is lower than 80 ≥ x (Hot Dry)", 2,
IF(TRIM(E17)="Ensure that peak heat gain through the building envelope is lower than 100 ≥ x &gt; 75 (Warm Humid)", 1,
IF(TRIM(E17)="Ensure that peak heat gain through the building envelope is lower than 75 ≥ x (Warm Humid)", 2,
IF(TRIM(E17)="Ensure that peak heat gain through the building envelope is lower than 90 ≥ x &gt; 55 (Moderate)", 1,
IF(TRIM(E17)="Ensure that peak heat gain through the building envelope is lower than x ≤ 55 (Moderate)", 2,IF(TRIM(E17)="Ensure that peak heat loss through the building envelope is lower than 25 ≥ x &gt; 10 (Cold)",1,IF(TRIM(E17)="Ensure that peak heat loss through the building envelope is lower than x ≤ 10 (Cold)",2,
IF(TRIM(E17)="Not Attempted", 0 )))))))))))</f>
        <v>2</v>
      </c>
    </row>
    <row r="18" spans="2:7">
      <c r="B18" s="24"/>
      <c r="C18" s="7"/>
      <c r="D18" s="7"/>
      <c r="E18" s="8"/>
      <c r="F18" s="7"/>
      <c r="G18" s="4"/>
    </row>
    <row r="19" spans="2:7" ht="28.5" customHeight="1">
      <c r="B19" s="42" t="s">
        <v>5</v>
      </c>
      <c r="C19" s="43" t="s">
        <v>32</v>
      </c>
      <c r="D19" s="69">
        <v>4</v>
      </c>
      <c r="E19" s="72"/>
      <c r="F19" s="44">
        <v>7</v>
      </c>
      <c r="G19" s="74"/>
    </row>
    <row r="20" spans="2:7" ht="36" customHeight="1">
      <c r="B20" s="42" t="s">
        <v>7</v>
      </c>
      <c r="C20" s="43" t="s">
        <v>33</v>
      </c>
      <c r="D20" s="70"/>
      <c r="E20" s="73"/>
      <c r="F20" s="44">
        <v>2</v>
      </c>
      <c r="G20" s="75"/>
    </row>
    <row r="21" spans="2:7" ht="57.95" hidden="1">
      <c r="B21" s="22" t="s">
        <v>9</v>
      </c>
      <c r="C21" s="13" t="s">
        <v>34</v>
      </c>
      <c r="D21" s="70"/>
      <c r="F21" s="7"/>
      <c r="G21" s="4"/>
    </row>
    <row r="22" spans="2:7" ht="38.1" customHeight="1">
      <c r="B22" s="68" t="s">
        <v>11</v>
      </c>
      <c r="C22" s="27" t="s">
        <v>35</v>
      </c>
      <c r="D22" s="70"/>
      <c r="E22" s="8" t="s">
        <v>13</v>
      </c>
      <c r="F22" s="7">
        <v>1</v>
      </c>
      <c r="G22" s="4">
        <f>IF(TRIM(E22)="100% of OPC is replaced by PPC", 1,
IF(TRIM(E22)="Not Attempted", 0, ""))</f>
        <v>0</v>
      </c>
    </row>
    <row r="23" spans="2:7" ht="57" customHeight="1">
      <c r="B23" s="68"/>
      <c r="C23" s="20" t="s">
        <v>36</v>
      </c>
      <c r="D23" s="70"/>
      <c r="E23" s="8" t="s">
        <v>13</v>
      </c>
      <c r="F23" s="7">
        <v>1</v>
      </c>
      <c r="G23" s="4">
        <f>IF(TRIM(E23)="Implement one or more of the SVAGRIHA-listed building materials", 1,
IF(TRIM(E23)="Not Attempted", 0, ""))</f>
        <v>0</v>
      </c>
    </row>
    <row r="24" spans="2:7">
      <c r="B24" s="42" t="s">
        <v>7</v>
      </c>
      <c r="C24" s="43" t="s">
        <v>37</v>
      </c>
      <c r="D24" s="70"/>
      <c r="E24" s="8"/>
      <c r="F24" s="44">
        <v>2</v>
      </c>
      <c r="G24" s="4"/>
    </row>
    <row r="25" spans="2:7" ht="29.1" hidden="1">
      <c r="B25" s="22" t="s">
        <v>9</v>
      </c>
      <c r="C25" s="13" t="s">
        <v>38</v>
      </c>
      <c r="D25" s="70"/>
      <c r="E25" s="8"/>
      <c r="F25" s="7"/>
      <c r="G25" s="4"/>
    </row>
    <row r="26" spans="2:7" ht="72.599999999999994" customHeight="1">
      <c r="B26" s="68" t="s">
        <v>11</v>
      </c>
      <c r="C26" s="20" t="s">
        <v>39</v>
      </c>
      <c r="D26" s="70"/>
      <c r="E26" s="8" t="s">
        <v>40</v>
      </c>
      <c r="F26" s="7">
        <v>1</v>
      </c>
      <c r="G26" s="4" t="str">
        <f>IF(TRIM(E26) = "100% building blocks of all walls are low-e", 1, IF(TRIM(E26) = "Not Attempted", 0, ""))</f>
        <v/>
      </c>
    </row>
    <row r="27" spans="2:7" ht="61.5" customHeight="1">
      <c r="B27" s="68"/>
      <c r="C27" s="20" t="s">
        <v>41</v>
      </c>
      <c r="D27" s="70"/>
      <c r="E27" s="8" t="s">
        <v>42</v>
      </c>
      <c r="F27" s="7">
        <v>1</v>
      </c>
      <c r="G27" s="4" t="str">
        <f>IF(TRIM(E27) = "100% plaster on all walls are low-e", 1, IF(TRIM(E27) = "Not Attempted", 0, ""))</f>
        <v/>
      </c>
    </row>
    <row r="28" spans="2:7" s="2" customFormat="1" ht="55.5" customHeight="1">
      <c r="B28" s="42" t="s">
        <v>7</v>
      </c>
      <c r="C28" s="45" t="s">
        <v>43</v>
      </c>
      <c r="D28" s="70"/>
      <c r="E28" s="28"/>
      <c r="F28" s="44">
        <v>3</v>
      </c>
      <c r="G28" s="29"/>
    </row>
    <row r="29" spans="2:7" ht="29.1" hidden="1">
      <c r="B29" s="22" t="s">
        <v>9</v>
      </c>
      <c r="C29" s="13" t="s">
        <v>44</v>
      </c>
      <c r="D29" s="70"/>
      <c r="E29" s="8"/>
      <c r="F29" s="7"/>
      <c r="G29" s="4"/>
    </row>
    <row r="30" spans="2:7" ht="70.5" customHeight="1">
      <c r="B30" s="68" t="s">
        <v>11</v>
      </c>
      <c r="C30" s="20" t="s">
        <v>45</v>
      </c>
      <c r="D30" s="70"/>
      <c r="E30" s="8" t="s">
        <v>13</v>
      </c>
      <c r="F30" s="7">
        <v>2</v>
      </c>
      <c r="G30" s="4">
        <f>IF(TRIM(E30)='Backend Sheet'!E39,1,IF(TRIM(E30)='Backend Sheet'!E40,2,IF(TRIM(E30)='Backend Sheet'!E41,0)))</f>
        <v>0</v>
      </c>
    </row>
    <row r="31" spans="2:7" ht="90" customHeight="1">
      <c r="B31" s="68"/>
      <c r="C31" s="20" t="s">
        <v>46</v>
      </c>
      <c r="D31" s="71"/>
      <c r="E31" s="8" t="s">
        <v>13</v>
      </c>
      <c r="F31" s="7">
        <v>1</v>
      </c>
      <c r="G31" s="4">
        <f>IF(TRIM(E31)='Backend Sheet'!G39,1,IF(TRIM(E31)='Backend Sheet'!G40,0))</f>
        <v>0</v>
      </c>
    </row>
    <row r="32" spans="2:7">
      <c r="B32" s="24"/>
      <c r="C32" s="7"/>
      <c r="D32" s="7"/>
      <c r="E32" s="8"/>
      <c r="F32" s="7"/>
      <c r="G32" s="4"/>
    </row>
    <row r="33" spans="2:7" ht="28.5" customHeight="1">
      <c r="B33" s="46" t="s">
        <v>5</v>
      </c>
      <c r="C33" s="47" t="s">
        <v>47</v>
      </c>
      <c r="D33" s="69">
        <v>4</v>
      </c>
      <c r="E33" s="72"/>
      <c r="F33" s="48">
        <v>8</v>
      </c>
      <c r="G33" s="74"/>
    </row>
    <row r="34" spans="2:7">
      <c r="B34" s="46" t="s">
        <v>7</v>
      </c>
      <c r="C34" s="47" t="s">
        <v>48</v>
      </c>
      <c r="D34" s="70"/>
      <c r="E34" s="73"/>
      <c r="F34" s="48">
        <v>5</v>
      </c>
      <c r="G34" s="75"/>
    </row>
    <row r="35" spans="2:7" ht="29.1" hidden="1">
      <c r="B35" s="22" t="s">
        <v>9</v>
      </c>
      <c r="C35" s="13" t="s">
        <v>49</v>
      </c>
      <c r="D35" s="70"/>
      <c r="E35" s="8"/>
      <c r="F35" s="7"/>
      <c r="G35" s="4"/>
    </row>
    <row r="36" spans="2:7" ht="48.95" customHeight="1">
      <c r="B36" s="68" t="s">
        <v>11</v>
      </c>
      <c r="C36" s="20" t="s">
        <v>50</v>
      </c>
      <c r="D36" s="70"/>
      <c r="E36" s="8" t="s">
        <v>13</v>
      </c>
      <c r="F36" s="7">
        <v>1</v>
      </c>
      <c r="G36" s="4">
        <f>IF(TRIM(E36)='Backend Sheet'!E44,1,IF(TRIM(E36)='Backend Sheet'!E45,0))</f>
        <v>0</v>
      </c>
    </row>
    <row r="37" spans="2:7" ht="57.6" customHeight="1">
      <c r="B37" s="68"/>
      <c r="C37" s="20" t="s">
        <v>51</v>
      </c>
      <c r="D37" s="70"/>
      <c r="E37" s="8" t="s">
        <v>13</v>
      </c>
      <c r="F37" s="7">
        <v>1</v>
      </c>
      <c r="G37" s="4">
        <f>IF(TRIM(E37)='Backend Sheet'!G43,1,IF(TRIM(E37)='Backend Sheet'!G44,0))</f>
        <v>0</v>
      </c>
    </row>
    <row r="38" spans="2:7" ht="54.95" customHeight="1">
      <c r="B38" s="68"/>
      <c r="C38" s="20" t="s">
        <v>52</v>
      </c>
      <c r="D38" s="70"/>
      <c r="E38" s="8" t="s">
        <v>13</v>
      </c>
      <c r="F38" s="7">
        <v>3</v>
      </c>
      <c r="G38" s="4">
        <f>IF(TRIM(E38)='Backend Sheet'!E48,0,IF(TRIM(E38)='Backend Sheet'!E49,1,IF(TRIM(E38)='Backend Sheet'!E50,2,IF(TRIM(E38)='Backend Sheet'!E51,3,IF(TRIM(E38)='Backend Sheet'!E52,0)))))</f>
        <v>0</v>
      </c>
    </row>
    <row r="39" spans="2:7" s="2" customFormat="1" ht="44.1" customHeight="1">
      <c r="B39" s="46" t="s">
        <v>7</v>
      </c>
      <c r="C39" s="47" t="s">
        <v>53</v>
      </c>
      <c r="D39" s="70"/>
      <c r="E39" s="28"/>
      <c r="F39" s="48">
        <v>3</v>
      </c>
      <c r="G39" s="29"/>
    </row>
    <row r="40" spans="2:7" ht="29.1" hidden="1">
      <c r="B40" s="22" t="s">
        <v>9</v>
      </c>
      <c r="C40" s="13" t="s">
        <v>54</v>
      </c>
      <c r="D40" s="70"/>
      <c r="E40" s="8"/>
      <c r="F40" s="7"/>
      <c r="G40" s="4"/>
    </row>
    <row r="41" spans="2:7" ht="74.45" customHeight="1">
      <c r="B41" s="23" t="s">
        <v>11</v>
      </c>
      <c r="C41" s="20" t="s">
        <v>55</v>
      </c>
      <c r="D41" s="71"/>
      <c r="E41" s="8" t="s">
        <v>13</v>
      </c>
      <c r="F41" s="7">
        <v>3</v>
      </c>
      <c r="G41" s="4">
        <f>IF(TRIM(E41)='Backend Sheet'!G47,1,IF(TRIM(E41)='Backend Sheet'!G48,2,IF(TRIM(E41)='Backend Sheet'!G49,3,IF(TRIM(E41)='Backend Sheet'!G50,0))))</f>
        <v>0</v>
      </c>
    </row>
    <row r="42" spans="2:7">
      <c r="B42" s="23"/>
      <c r="C42" s="7"/>
      <c r="D42" s="7"/>
      <c r="E42" s="8"/>
      <c r="F42" s="7"/>
      <c r="G42" s="4"/>
    </row>
    <row r="43" spans="2:7" s="2" customFormat="1" ht="30.6" customHeight="1">
      <c r="B43" s="22" t="s">
        <v>5</v>
      </c>
      <c r="C43" s="49" t="s">
        <v>56</v>
      </c>
      <c r="D43" s="69">
        <v>4</v>
      </c>
      <c r="E43" s="76"/>
      <c r="F43" s="50">
        <v>7</v>
      </c>
      <c r="G43" s="82"/>
    </row>
    <row r="44" spans="2:7" s="2" customFormat="1" ht="34.5" customHeight="1">
      <c r="B44" s="22" t="s">
        <v>7</v>
      </c>
      <c r="C44" s="49" t="s">
        <v>57</v>
      </c>
      <c r="D44" s="70"/>
      <c r="E44" s="77"/>
      <c r="F44" s="50">
        <v>7</v>
      </c>
      <c r="G44" s="83"/>
    </row>
    <row r="45" spans="2:7" ht="29.1" hidden="1">
      <c r="B45" s="22" t="s">
        <v>9</v>
      </c>
      <c r="C45" s="13" t="s">
        <v>49</v>
      </c>
      <c r="D45" s="70"/>
      <c r="E45" s="8"/>
      <c r="F45" s="7"/>
      <c r="G45" s="4"/>
    </row>
    <row r="46" spans="2:7" ht="102.6" customHeight="1">
      <c r="B46" s="68" t="s">
        <v>11</v>
      </c>
      <c r="C46" s="20" t="s">
        <v>58</v>
      </c>
      <c r="D46" s="70"/>
      <c r="E46" s="8" t="s">
        <v>59</v>
      </c>
      <c r="F46" s="7">
        <v>2</v>
      </c>
      <c r="G46" s="4">
        <f>IF(TRIM(E46)='Backend Sheet'!E55,1,IF(TRIM(E46)='Backend Sheet'!E56,2))</f>
        <v>1</v>
      </c>
    </row>
    <row r="47" spans="2:7" ht="168" customHeight="1">
      <c r="B47" s="68"/>
      <c r="C47" s="20" t="s">
        <v>60</v>
      </c>
      <c r="D47" s="70"/>
      <c r="E47" s="8" t="s">
        <v>13</v>
      </c>
      <c r="F47" s="7">
        <v>1</v>
      </c>
      <c r="G47" s="4">
        <f>IF(TRIM(E47)='Backend Sheet'!G54,1,IF(TRIM(E47)='Backend Sheet'!G55,0))</f>
        <v>0</v>
      </c>
    </row>
    <row r="48" spans="2:7" ht="211.5" customHeight="1">
      <c r="B48" s="68"/>
      <c r="C48" s="20" t="s">
        <v>61</v>
      </c>
      <c r="D48" s="70"/>
      <c r="E48" s="8" t="s">
        <v>13</v>
      </c>
      <c r="F48" s="7">
        <v>2</v>
      </c>
      <c r="G48" s="4">
        <f>IF(TRIM(E48)='Backend Sheet'!E59,2,IF(TRIM(E48)='Backend Sheet'!E60,2,IF(TRIM(E48)='Backend Sheet'!E61,0)))</f>
        <v>0</v>
      </c>
    </row>
    <row r="49" spans="2:7" ht="175.5" customHeight="1">
      <c r="B49" s="68"/>
      <c r="C49" s="20" t="s">
        <v>62</v>
      </c>
      <c r="D49" s="70"/>
      <c r="E49" s="8" t="s">
        <v>13</v>
      </c>
      <c r="F49" s="7">
        <v>1</v>
      </c>
      <c r="G49" s="4">
        <f>IF(TRIM(E49)='Backend Sheet'!G58,1,IF(TRIM(E49)='Backend Sheet'!G59,0))</f>
        <v>0</v>
      </c>
    </row>
    <row r="50" spans="2:7" ht="98.1" customHeight="1">
      <c r="B50" s="68"/>
      <c r="C50" s="20" t="s">
        <v>63</v>
      </c>
      <c r="D50" s="71"/>
      <c r="E50" s="8" t="s">
        <v>13</v>
      </c>
      <c r="F50" s="7">
        <v>1</v>
      </c>
      <c r="G50" s="4">
        <f>IF(TRIM(E50)='Backend Sheet'!E64,1,IF(TRIM(E50)='Backend Sheet'!E65,0))</f>
        <v>0</v>
      </c>
    </row>
    <row r="51" spans="2:7">
      <c r="B51" s="24"/>
      <c r="C51" s="7"/>
      <c r="D51" s="7"/>
      <c r="E51" s="8"/>
      <c r="F51" s="7"/>
      <c r="G51" s="4"/>
    </row>
    <row r="52" spans="2:7" s="2" customFormat="1" ht="29.1" customHeight="1">
      <c r="B52" s="51" t="s">
        <v>5</v>
      </c>
      <c r="C52" s="52" t="s">
        <v>64</v>
      </c>
      <c r="D52" s="69">
        <v>4</v>
      </c>
      <c r="E52" s="76"/>
      <c r="F52" s="53">
        <v>8</v>
      </c>
      <c r="G52" s="82"/>
    </row>
    <row r="53" spans="2:7" s="2" customFormat="1" ht="43.5" customHeight="1">
      <c r="B53" s="51" t="s">
        <v>7</v>
      </c>
      <c r="C53" s="52" t="s">
        <v>65</v>
      </c>
      <c r="D53" s="70"/>
      <c r="E53" s="77"/>
      <c r="F53" s="53">
        <v>5</v>
      </c>
      <c r="G53" s="83"/>
    </row>
    <row r="54" spans="2:7" ht="29.1" hidden="1">
      <c r="B54" s="22" t="s">
        <v>9</v>
      </c>
      <c r="C54" s="13" t="s">
        <v>66</v>
      </c>
      <c r="D54" s="70"/>
      <c r="E54" s="8"/>
      <c r="F54" s="7"/>
      <c r="G54" s="4"/>
    </row>
    <row r="55" spans="2:7" ht="70.5" customHeight="1">
      <c r="B55" s="68" t="s">
        <v>11</v>
      </c>
      <c r="C55" s="20" t="s">
        <v>67</v>
      </c>
      <c r="D55" s="70"/>
      <c r="E55" s="8" t="s">
        <v>13</v>
      </c>
      <c r="F55" s="7">
        <v>3</v>
      </c>
      <c r="G55" s="4">
        <f>IF(TRIM(E55)='Backend Sheet'!G62,1,IF(TRIM(E55)='Backend Sheet'!G63,2,IF(TRIM(E55)='Backend Sheet'!G64,3,IF(TRIM(E55)='Backend Sheet'!G65,0))))</f>
        <v>0</v>
      </c>
    </row>
    <row r="56" spans="2:7" ht="59.45" customHeight="1">
      <c r="B56" s="68"/>
      <c r="C56" s="20" t="s">
        <v>68</v>
      </c>
      <c r="D56" s="70"/>
      <c r="E56" s="8" t="s">
        <v>13</v>
      </c>
      <c r="F56" s="7">
        <v>2</v>
      </c>
      <c r="G56" s="4">
        <f>IF(TRIM(E56)='Backend Sheet'!E68,1,IF(TRIM(E56)='Backend Sheet'!E69,2,IF(TRIM(E56)='Backend Sheet'!E70,0)))</f>
        <v>0</v>
      </c>
    </row>
    <row r="57" spans="2:7" s="2" customFormat="1">
      <c r="B57" s="51" t="s">
        <v>7</v>
      </c>
      <c r="C57" s="52" t="s">
        <v>69</v>
      </c>
      <c r="D57" s="70"/>
      <c r="E57" s="28"/>
      <c r="F57" s="53">
        <v>3</v>
      </c>
      <c r="G57" s="29"/>
    </row>
    <row r="58" spans="2:7" ht="29.1" hidden="1">
      <c r="B58" s="22" t="s">
        <v>9</v>
      </c>
      <c r="C58" s="13" t="s">
        <v>70</v>
      </c>
      <c r="D58" s="70"/>
      <c r="E58" s="8"/>
      <c r="F58" s="7"/>
      <c r="G58" s="4"/>
    </row>
    <row r="59" spans="2:7" ht="140.44999999999999" customHeight="1">
      <c r="B59" s="23" t="s">
        <v>11</v>
      </c>
      <c r="C59" s="20" t="s">
        <v>71</v>
      </c>
      <c r="D59" s="71"/>
      <c r="E59" s="8" t="s">
        <v>72</v>
      </c>
      <c r="F59" s="7">
        <v>3</v>
      </c>
      <c r="G59" s="4">
        <f>IF(TRIM(E59)='Backend Sheet'!G68,1,IF(TRIM(E59)='Backend Sheet'!G69,2,IF(TRIM(E59)='Backend Sheet'!G70,3)))</f>
        <v>1</v>
      </c>
    </row>
    <row r="60" spans="2:7">
      <c r="B60" s="23"/>
      <c r="C60" s="7"/>
      <c r="D60" s="7"/>
      <c r="E60" s="8"/>
      <c r="F60" s="7"/>
      <c r="G60" s="4"/>
    </row>
    <row r="61" spans="2:7" s="2" customFormat="1">
      <c r="B61" s="54" t="s">
        <v>5</v>
      </c>
      <c r="C61" s="55" t="s">
        <v>73</v>
      </c>
      <c r="D61" s="69">
        <v>1</v>
      </c>
      <c r="E61" s="28"/>
      <c r="F61" s="56">
        <v>3</v>
      </c>
      <c r="G61" s="29"/>
    </row>
    <row r="62" spans="2:7" s="2" customFormat="1">
      <c r="B62" s="54" t="s">
        <v>7</v>
      </c>
      <c r="C62" s="55" t="s">
        <v>74</v>
      </c>
      <c r="D62" s="70"/>
      <c r="E62" s="28"/>
      <c r="F62" s="56">
        <v>3</v>
      </c>
      <c r="G62" s="29"/>
    </row>
    <row r="63" spans="2:7" ht="29.1" hidden="1">
      <c r="B63" s="22" t="s">
        <v>9</v>
      </c>
      <c r="C63" s="13" t="s">
        <v>75</v>
      </c>
      <c r="D63" s="70"/>
      <c r="E63" s="8"/>
      <c r="F63" s="7"/>
      <c r="G63" s="4"/>
    </row>
    <row r="64" spans="2:7" ht="54.6" customHeight="1">
      <c r="B64" s="68" t="s">
        <v>11</v>
      </c>
      <c r="C64" s="31" t="s">
        <v>76</v>
      </c>
      <c r="D64" s="70"/>
      <c r="E64" s="8" t="s">
        <v>13</v>
      </c>
      <c r="F64" s="7">
        <v>1</v>
      </c>
      <c r="G64" s="4">
        <f>IF(TRIM(E64)='Backend Sheet'!E73,1,IF(TRIM(E64)='Backend Sheet'!E74,0))</f>
        <v>0</v>
      </c>
    </row>
    <row r="65" spans="2:7" ht="69.95" customHeight="1">
      <c r="B65" s="68"/>
      <c r="C65" s="20" t="s">
        <v>77</v>
      </c>
      <c r="D65" s="71"/>
      <c r="E65" s="8" t="s">
        <v>13</v>
      </c>
      <c r="F65" s="7">
        <v>2</v>
      </c>
      <c r="G65" s="4">
        <f>IF(TRIM(E65)='Backend Sheet'!G73,2,IF(TRIM(E65)='Backend Sheet'!G74,0))</f>
        <v>0</v>
      </c>
    </row>
    <row r="66" spans="2:7">
      <c r="B66" s="24"/>
      <c r="C66" s="7"/>
      <c r="D66" s="7"/>
      <c r="E66" s="8"/>
      <c r="F66" s="7"/>
      <c r="G66" s="4"/>
    </row>
    <row r="67" spans="2:7" s="2" customFormat="1" ht="30.6" customHeight="1">
      <c r="B67" s="57" t="s">
        <v>5</v>
      </c>
      <c r="C67" s="58" t="s">
        <v>78</v>
      </c>
      <c r="D67" s="69">
        <v>2</v>
      </c>
      <c r="E67" s="76"/>
      <c r="F67" s="59">
        <v>5</v>
      </c>
      <c r="G67" s="29"/>
    </row>
    <row r="68" spans="2:7" s="2" customFormat="1" ht="33" customHeight="1">
      <c r="B68" s="57" t="s">
        <v>7</v>
      </c>
      <c r="C68" s="58" t="s">
        <v>79</v>
      </c>
      <c r="D68" s="70"/>
      <c r="E68" s="77"/>
      <c r="F68" s="59">
        <v>5</v>
      </c>
      <c r="G68" s="29"/>
    </row>
    <row r="69" spans="2:7" hidden="1">
      <c r="B69" s="22" t="s">
        <v>9</v>
      </c>
      <c r="C69" s="13" t="s">
        <v>80</v>
      </c>
      <c r="D69" s="70"/>
      <c r="E69" s="8"/>
      <c r="F69" s="7"/>
      <c r="G69" s="4"/>
    </row>
    <row r="70" spans="2:7" ht="68.45" customHeight="1">
      <c r="B70" s="68" t="s">
        <v>11</v>
      </c>
      <c r="C70" s="20" t="s">
        <v>81</v>
      </c>
      <c r="D70" s="70"/>
      <c r="E70" s="8" t="s">
        <v>82</v>
      </c>
      <c r="F70" s="7">
        <v>1</v>
      </c>
      <c r="G70" s="4">
        <f>IF(TRIM(E70)="Yes",1,IF(TRIM(E70)="Not Attempted",0))</f>
        <v>1</v>
      </c>
    </row>
    <row r="71" spans="2:7" ht="80.45" customHeight="1">
      <c r="B71" s="68"/>
      <c r="C71" s="20" t="s">
        <v>83</v>
      </c>
      <c r="D71" s="70"/>
      <c r="E71" s="8" t="s">
        <v>13</v>
      </c>
      <c r="F71" s="7">
        <v>1</v>
      </c>
      <c r="G71" s="4">
        <f>IF(TRIM(E71)="Yes",1,IF(TRIM(E71)="Not Attempted",0))</f>
        <v>0</v>
      </c>
    </row>
    <row r="72" spans="2:7" ht="66.95" customHeight="1">
      <c r="B72" s="68"/>
      <c r="C72" s="20" t="s">
        <v>84</v>
      </c>
      <c r="D72" s="70"/>
      <c r="E72" s="8" t="s">
        <v>82</v>
      </c>
      <c r="F72" s="7">
        <v>2</v>
      </c>
      <c r="G72" s="4">
        <f>IF(TRIM(E72)="Yes",2,IF(TRIM(E72)="Not Attempted",0))</f>
        <v>2</v>
      </c>
    </row>
    <row r="73" spans="2:7" ht="61.5" customHeight="1">
      <c r="B73" s="68"/>
      <c r="C73" s="20" t="s">
        <v>85</v>
      </c>
      <c r="D73" s="71"/>
      <c r="E73" s="8" t="s">
        <v>82</v>
      </c>
      <c r="F73" s="7">
        <v>1</v>
      </c>
      <c r="G73" s="4">
        <f>IF(TRIM(E73)="Yes",1,IF(TRIM(E73)="Not Attempted",0))</f>
        <v>1</v>
      </c>
    </row>
    <row r="74" spans="2:7" ht="75.599999999999994" customHeight="1">
      <c r="B74" s="23"/>
      <c r="C74" s="12"/>
      <c r="D74" s="6" t="s">
        <v>86</v>
      </c>
      <c r="E74" s="8" t="s">
        <v>82</v>
      </c>
      <c r="F74" s="6" t="s">
        <v>87</v>
      </c>
      <c r="G74" s="6" t="s">
        <v>88</v>
      </c>
    </row>
    <row r="75" spans="2:7" ht="18.600000000000001" customHeight="1">
      <c r="B75" s="78"/>
      <c r="C75" s="79"/>
      <c r="D75" s="14">
        <f>SUM(D3:D73)</f>
        <v>25</v>
      </c>
      <c r="E75" s="37"/>
      <c r="F75" s="14">
        <f>F67+F61+F52+F43+F33+F19+F3</f>
        <v>49</v>
      </c>
      <c r="G75" s="14">
        <f>SUM(G3:G73)</f>
        <v>12</v>
      </c>
    </row>
    <row r="76" spans="2:7" ht="18.600000000000001" customHeight="1">
      <c r="B76" s="80"/>
      <c r="C76" s="81"/>
      <c r="D76" s="7"/>
      <c r="E76" s="38"/>
      <c r="F76" s="7"/>
      <c r="G76" s="4"/>
    </row>
    <row r="77" spans="2:7" s="2" customFormat="1" ht="38.1" customHeight="1">
      <c r="B77" s="60" t="s">
        <v>5</v>
      </c>
      <c r="C77" s="61" t="s">
        <v>89</v>
      </c>
      <c r="D77" s="84" t="s">
        <v>90</v>
      </c>
      <c r="E77" s="76"/>
      <c r="F77" s="62">
        <v>2</v>
      </c>
      <c r="G77" s="29"/>
    </row>
    <row r="78" spans="2:7" s="2" customFormat="1" ht="28.5" customHeight="1">
      <c r="B78" s="60" t="s">
        <v>7</v>
      </c>
      <c r="C78" s="61" t="s">
        <v>91</v>
      </c>
      <c r="D78" s="85"/>
      <c r="E78" s="77"/>
      <c r="F78" s="62">
        <v>2</v>
      </c>
      <c r="G78" s="29"/>
    </row>
    <row r="79" spans="2:7" ht="29.1" hidden="1">
      <c r="B79" s="22" t="s">
        <v>9</v>
      </c>
      <c r="C79" s="13" t="s">
        <v>92</v>
      </c>
      <c r="D79" s="85"/>
      <c r="E79" s="8"/>
      <c r="F79" s="7"/>
      <c r="G79" s="4"/>
    </row>
    <row r="80" spans="2:7" ht="66.599999999999994" customHeight="1">
      <c r="B80" s="32" t="s">
        <v>11</v>
      </c>
      <c r="C80" s="33" t="s">
        <v>93</v>
      </c>
      <c r="D80" s="85"/>
      <c r="E80" s="34" t="s">
        <v>94</v>
      </c>
      <c r="F80" s="35">
        <v>2</v>
      </c>
      <c r="G80" s="35">
        <f>IF(TRIM(E80)='Backend Sheet'!E85,2,IF(TRIM(E80)='Backend Sheet'!E86,0))</f>
        <v>2</v>
      </c>
    </row>
    <row r="81" spans="2:7">
      <c r="B81" s="36"/>
      <c r="C81" s="7"/>
      <c r="D81" s="7"/>
      <c r="E81" s="12"/>
      <c r="F81" s="7"/>
      <c r="G81" s="7"/>
    </row>
    <row r="82" spans="2:7">
      <c r="B82" s="36"/>
      <c r="C82" s="14" t="s">
        <v>95</v>
      </c>
      <c r="D82" s="14">
        <f>SUM(D75:D80)</f>
        <v>25</v>
      </c>
      <c r="E82" s="6" t="s">
        <v>88</v>
      </c>
      <c r="F82" s="14">
        <f>F75+F77</f>
        <v>51</v>
      </c>
      <c r="G82" s="14">
        <f>SUM(G75:G80)</f>
        <v>14</v>
      </c>
    </row>
    <row r="83" spans="2:7">
      <c r="B83" s="25"/>
    </row>
  </sheetData>
  <mergeCells count="31">
    <mergeCell ref="E77:E78"/>
    <mergeCell ref="B75:C76"/>
    <mergeCell ref="E43:E44"/>
    <mergeCell ref="G43:G44"/>
    <mergeCell ref="E52:E53"/>
    <mergeCell ref="G52:G53"/>
    <mergeCell ref="E67:E68"/>
    <mergeCell ref="D43:D50"/>
    <mergeCell ref="D52:D59"/>
    <mergeCell ref="D77:D80"/>
    <mergeCell ref="B64:B65"/>
    <mergeCell ref="B70:B73"/>
    <mergeCell ref="D61:D65"/>
    <mergeCell ref="D67:D73"/>
    <mergeCell ref="B46:B50"/>
    <mergeCell ref="B55:B56"/>
    <mergeCell ref="E3:E4"/>
    <mergeCell ref="G3:G4"/>
    <mergeCell ref="E19:E20"/>
    <mergeCell ref="G19:G20"/>
    <mergeCell ref="E33:E34"/>
    <mergeCell ref="G33:G34"/>
    <mergeCell ref="B6:B10"/>
    <mergeCell ref="B16:B17"/>
    <mergeCell ref="D3:D17"/>
    <mergeCell ref="D19:D31"/>
    <mergeCell ref="D33:D41"/>
    <mergeCell ref="B26:B27"/>
    <mergeCell ref="B22:B23"/>
    <mergeCell ref="B30:B31"/>
    <mergeCell ref="B36:B38"/>
  </mergeCells>
  <pageMargins left="0.7" right="0.7" top="0.75" bottom="0.75" header="0.3" footer="0.3"/>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000-000000000000}">
          <x14:formula1>
            <xm:f>'Backend Sheet'!$E$5:$E$7</xm:f>
          </x14:formula1>
          <xm:sqref>E6</xm:sqref>
        </x14:dataValidation>
        <x14:dataValidation type="list" allowBlank="1" showInputMessage="1" showErrorMessage="1" xr:uid="{00000000-0002-0000-0000-000001000000}">
          <x14:formula1>
            <xm:f>'Backend Sheet'!$G$5:$G$6</xm:f>
          </x14:formula1>
          <xm:sqref>E7</xm:sqref>
        </x14:dataValidation>
        <x14:dataValidation type="list" allowBlank="1" showInputMessage="1" showErrorMessage="1" xr:uid="{00000000-0002-0000-0000-000003000000}">
          <x14:formula1>
            <xm:f>'Backend Sheet'!$G$10:$G$11</xm:f>
          </x14:formula1>
          <xm:sqref>E9:F9</xm:sqref>
        </x14:dataValidation>
        <x14:dataValidation type="list" allowBlank="1" showInputMessage="1" showErrorMessage="1" xr:uid="{00000000-0002-0000-0000-000004000000}">
          <x14:formula1>
            <xm:f>'Backend Sheet'!$E$15:$E$16</xm:f>
          </x14:formula1>
          <xm:sqref>E10:F10</xm:sqref>
        </x14:dataValidation>
        <x14:dataValidation type="list" allowBlank="1" showInputMessage="1" showErrorMessage="1" xr:uid="{00000000-0002-0000-0000-000005000000}">
          <x14:formula1>
            <xm:f>'Backend Sheet'!$G$15:$G$18</xm:f>
          </x14:formula1>
          <xm:sqref>E13:F13</xm:sqref>
        </x14:dataValidation>
        <x14:dataValidation type="list" allowBlank="1" showInputMessage="1" showErrorMessage="1" xr:uid="{00000000-0002-0000-0000-000006000000}">
          <x14:formula1>
            <xm:f>'Backend Sheet'!$E$19:$E$22</xm:f>
          </x14:formula1>
          <xm:sqref>E16:F16</xm:sqref>
        </x14:dataValidation>
        <x14:dataValidation type="list" allowBlank="1" showInputMessage="1" showErrorMessage="1" xr:uid="{00000000-0002-0000-0000-000007000000}">
          <x14:formula1>
            <xm:f>'Backend Sheet'!$G$21:$G$31</xm:f>
          </x14:formula1>
          <xm:sqref>E17</xm:sqref>
        </x14:dataValidation>
        <x14:dataValidation type="list" allowBlank="1" showInputMessage="1" showErrorMessage="1" xr:uid="{00000000-0002-0000-0000-000008000000}">
          <x14:formula1>
            <xm:f>'Backend Sheet'!$E$25:$E$26</xm:f>
          </x14:formula1>
          <xm:sqref>E22:F22</xm:sqref>
        </x14:dataValidation>
        <x14:dataValidation type="list" allowBlank="1" showInputMessage="1" showErrorMessage="1" xr:uid="{00000000-0002-0000-0000-000009000000}">
          <x14:formula1>
            <xm:f>'Backend Sheet'!$E$31:$E$32</xm:f>
          </x14:formula1>
          <xm:sqref>E23:F23</xm:sqref>
        </x14:dataValidation>
        <x14:dataValidation type="list" allowBlank="1" showInputMessage="1" showErrorMessage="1" xr:uid="{00000000-0002-0000-0000-00000A000000}">
          <x14:formula1>
            <xm:f>'Backend Sheet'!$E$35:$E$36</xm:f>
          </x14:formula1>
          <xm:sqref>E26:F26</xm:sqref>
        </x14:dataValidation>
        <x14:dataValidation type="list" allowBlank="1" showInputMessage="1" showErrorMessage="1" xr:uid="{00000000-0002-0000-0000-00000B000000}">
          <x14:formula1>
            <xm:f>'Backend Sheet'!$G$35:$G$36</xm:f>
          </x14:formula1>
          <xm:sqref>E27:F27</xm:sqref>
        </x14:dataValidation>
        <x14:dataValidation type="list" allowBlank="1" showInputMessage="1" showErrorMessage="1" xr:uid="{00000000-0002-0000-0000-00000C000000}">
          <x14:formula1>
            <xm:f>'Backend Sheet'!$E$39:$E$41</xm:f>
          </x14:formula1>
          <xm:sqref>E30:F30</xm:sqref>
        </x14:dataValidation>
        <x14:dataValidation type="list" allowBlank="1" showInputMessage="1" showErrorMessage="1" xr:uid="{00000000-0002-0000-0000-00000D000000}">
          <x14:formula1>
            <xm:f>'Backend Sheet'!$G$39:$G$40</xm:f>
          </x14:formula1>
          <xm:sqref>E31:F31</xm:sqref>
        </x14:dataValidation>
        <x14:dataValidation type="list" allowBlank="1" showInputMessage="1" showErrorMessage="1" xr:uid="{00000000-0002-0000-0000-00000E000000}">
          <x14:formula1>
            <xm:f>'Backend Sheet'!$E$44:$E$45</xm:f>
          </x14:formula1>
          <xm:sqref>E36:F36</xm:sqref>
        </x14:dataValidation>
        <x14:dataValidation type="list" allowBlank="1" showInputMessage="1" showErrorMessage="1" xr:uid="{00000000-0002-0000-0000-00000F000000}">
          <x14:formula1>
            <xm:f>'Backend Sheet'!$G$43:$G$44</xm:f>
          </x14:formula1>
          <xm:sqref>E37:F37</xm:sqref>
        </x14:dataValidation>
        <x14:dataValidation type="list" allowBlank="1" showInputMessage="1" showErrorMessage="1" xr:uid="{00000000-0002-0000-0000-000010000000}">
          <x14:formula1>
            <xm:f>'Backend Sheet'!$E$48:$E$52</xm:f>
          </x14:formula1>
          <xm:sqref>E38:F38</xm:sqref>
        </x14:dataValidation>
        <x14:dataValidation type="list" allowBlank="1" showInputMessage="1" showErrorMessage="1" xr:uid="{00000000-0002-0000-0000-000011000000}">
          <x14:formula1>
            <xm:f>'Backend Sheet'!$G$47:$G$50</xm:f>
          </x14:formula1>
          <xm:sqref>E41:F41</xm:sqref>
        </x14:dataValidation>
        <x14:dataValidation type="list" allowBlank="1" showInputMessage="1" showErrorMessage="1" xr:uid="{00000000-0002-0000-0000-000012000000}">
          <x14:formula1>
            <xm:f>'Backend Sheet'!$E$55:$E$56</xm:f>
          </x14:formula1>
          <xm:sqref>E46:F46</xm:sqref>
        </x14:dataValidation>
        <x14:dataValidation type="list" allowBlank="1" showInputMessage="1" showErrorMessage="1" xr:uid="{00000000-0002-0000-0000-000013000000}">
          <x14:formula1>
            <xm:f>'Backend Sheet'!$G$54:$G$55</xm:f>
          </x14:formula1>
          <xm:sqref>E47:F47</xm:sqref>
        </x14:dataValidation>
        <x14:dataValidation type="list" allowBlank="1" showInputMessage="1" showErrorMessage="1" xr:uid="{00000000-0002-0000-0000-000014000000}">
          <x14:formula1>
            <xm:f>'Backend Sheet'!$E$59:$E$61</xm:f>
          </x14:formula1>
          <xm:sqref>E48:F48</xm:sqref>
        </x14:dataValidation>
        <x14:dataValidation type="list" allowBlank="1" showInputMessage="1" showErrorMessage="1" xr:uid="{00000000-0002-0000-0000-000015000000}">
          <x14:formula1>
            <xm:f>'Backend Sheet'!$G$58:$G$59</xm:f>
          </x14:formula1>
          <xm:sqref>E49:F49</xm:sqref>
        </x14:dataValidation>
        <x14:dataValidation type="list" allowBlank="1" showInputMessage="1" showErrorMessage="1" xr:uid="{00000000-0002-0000-0000-000016000000}">
          <x14:formula1>
            <xm:f>'Backend Sheet'!$E$64:$E$65</xm:f>
          </x14:formula1>
          <xm:sqref>E50:F50</xm:sqref>
        </x14:dataValidation>
        <x14:dataValidation type="list" allowBlank="1" showInputMessage="1" showErrorMessage="1" xr:uid="{00000000-0002-0000-0000-000017000000}">
          <x14:formula1>
            <xm:f>'Backend Sheet'!$G$62:$G$65</xm:f>
          </x14:formula1>
          <xm:sqref>E55:F55</xm:sqref>
        </x14:dataValidation>
        <x14:dataValidation type="list" allowBlank="1" showInputMessage="1" showErrorMessage="1" xr:uid="{00000000-0002-0000-0000-000018000000}">
          <x14:formula1>
            <xm:f>'Backend Sheet'!$E$68:$E$70</xm:f>
          </x14:formula1>
          <xm:sqref>E56:F56</xm:sqref>
        </x14:dataValidation>
        <x14:dataValidation type="list" allowBlank="1" showInputMessage="1" showErrorMessage="1" xr:uid="{00000000-0002-0000-0000-000019000000}">
          <x14:formula1>
            <xm:f>'Backend Sheet'!$G$68:$G$70</xm:f>
          </x14:formula1>
          <xm:sqref>E59:F59</xm:sqref>
        </x14:dataValidation>
        <x14:dataValidation type="list" allowBlank="1" showInputMessage="1" showErrorMessage="1" xr:uid="{00000000-0002-0000-0000-00001A000000}">
          <x14:formula1>
            <xm:f>'Backend Sheet'!$E$73:$E$74</xm:f>
          </x14:formula1>
          <xm:sqref>E64:F64</xm:sqref>
        </x14:dataValidation>
        <x14:dataValidation type="list" allowBlank="1" showInputMessage="1" showErrorMessage="1" xr:uid="{00000000-0002-0000-0000-00001B000000}">
          <x14:formula1>
            <xm:f>'Backend Sheet'!$G$73:$G$74</xm:f>
          </x14:formula1>
          <xm:sqref>E65:F65</xm:sqref>
        </x14:dataValidation>
        <x14:dataValidation type="list" allowBlank="1" showInputMessage="1" showErrorMessage="1" xr:uid="{00000000-0002-0000-0000-00001C000000}">
          <x14:formula1>
            <xm:f>'Backend Sheet'!$E$77:$E$78</xm:f>
          </x14:formula1>
          <xm:sqref>E70:F70</xm:sqref>
        </x14:dataValidation>
        <x14:dataValidation type="list" allowBlank="1" showInputMessage="1" showErrorMessage="1" xr:uid="{00000000-0002-0000-0000-00001D000000}">
          <x14:formula1>
            <xm:f>'Backend Sheet'!$G$77:$G$78</xm:f>
          </x14:formula1>
          <xm:sqref>E71:F71</xm:sqref>
        </x14:dataValidation>
        <x14:dataValidation type="list" allowBlank="1" showInputMessage="1" showErrorMessage="1" xr:uid="{00000000-0002-0000-0000-00001E000000}">
          <x14:formula1>
            <xm:f>'Backend Sheet'!$E$81:$E$82</xm:f>
          </x14:formula1>
          <xm:sqref>E72:F72</xm:sqref>
        </x14:dataValidation>
        <x14:dataValidation type="list" allowBlank="1" showInputMessage="1" showErrorMessage="1" xr:uid="{00000000-0002-0000-0000-00001F000000}">
          <x14:formula1>
            <xm:f>'Backend Sheet'!$G$81:$G$82</xm:f>
          </x14:formula1>
          <xm:sqref>E73:F74</xm:sqref>
        </x14:dataValidation>
        <x14:dataValidation type="list" allowBlank="1" showInputMessage="1" showErrorMessage="1" xr:uid="{00000000-0002-0000-0000-000020000000}">
          <x14:formula1>
            <xm:f>'Backend Sheet'!$E$85:$E$86</xm:f>
          </x14:formula1>
          <xm:sqref>E80:F80</xm:sqref>
        </x14:dataValidation>
        <x14:dataValidation type="list" allowBlank="1" showInputMessage="1" showErrorMessage="1" xr:uid="{D661DFC5-D345-4B89-81C7-E59C440132E7}">
          <x14:formula1>
            <xm:f>'Backend Sheet'!$E$10:$E$12</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4:G86"/>
  <sheetViews>
    <sheetView topLeftCell="F21" zoomScaleNormal="100" workbookViewId="0">
      <selection activeCell="G31" sqref="G31"/>
    </sheetView>
  </sheetViews>
  <sheetFormatPr defaultRowHeight="14.45"/>
  <cols>
    <col min="5" max="5" width="96.42578125" bestFit="1" customWidth="1"/>
    <col min="7" max="7" width="86.140625" bestFit="1" customWidth="1"/>
  </cols>
  <sheetData>
    <row r="4" spans="5:7" ht="15.95">
      <c r="E4" s="1" t="s">
        <v>96</v>
      </c>
      <c r="F4" s="1"/>
      <c r="G4" s="2" t="s">
        <v>97</v>
      </c>
    </row>
    <row r="5" spans="5:7">
      <c r="E5" s="3" t="s">
        <v>98</v>
      </c>
      <c r="G5" t="s">
        <v>99</v>
      </c>
    </row>
    <row r="6" spans="5:7">
      <c r="E6" t="s">
        <v>100</v>
      </c>
      <c r="G6" t="s">
        <v>13</v>
      </c>
    </row>
    <row r="7" spans="5:7">
      <c r="E7" t="s">
        <v>13</v>
      </c>
    </row>
    <row r="9" spans="5:7" ht="15.95">
      <c r="E9" s="1" t="s">
        <v>101</v>
      </c>
      <c r="G9" s="2" t="s">
        <v>102</v>
      </c>
    </row>
    <row r="10" spans="5:7">
      <c r="E10" t="s">
        <v>103</v>
      </c>
      <c r="G10" t="s">
        <v>104</v>
      </c>
    </row>
    <row r="11" spans="5:7">
      <c r="E11" t="s">
        <v>105</v>
      </c>
      <c r="G11" t="s">
        <v>13</v>
      </c>
    </row>
    <row r="12" spans="5:7">
      <c r="E12" t="s">
        <v>17</v>
      </c>
      <c r="G12" t="s">
        <v>17</v>
      </c>
    </row>
    <row r="14" spans="5:7">
      <c r="E14" s="2" t="s">
        <v>106</v>
      </c>
      <c r="G14" s="2" t="s">
        <v>107</v>
      </c>
    </row>
    <row r="15" spans="5:7">
      <c r="E15" t="s">
        <v>21</v>
      </c>
      <c r="G15" t="s">
        <v>108</v>
      </c>
    </row>
    <row r="16" spans="5:7">
      <c r="E16" t="s">
        <v>13</v>
      </c>
      <c r="G16" t="s">
        <v>25</v>
      </c>
    </row>
    <row r="17" spans="5:7">
      <c r="G17" t="s">
        <v>109</v>
      </c>
    </row>
    <row r="18" spans="5:7">
      <c r="E18" s="2" t="s">
        <v>110</v>
      </c>
      <c r="G18" t="s">
        <v>13</v>
      </c>
    </row>
    <row r="19" spans="5:7">
      <c r="E19" t="s">
        <v>111</v>
      </c>
    </row>
    <row r="20" spans="5:7">
      <c r="E20" t="s">
        <v>112</v>
      </c>
      <c r="G20" s="2" t="s">
        <v>110</v>
      </c>
    </row>
    <row r="21" spans="5:7">
      <c r="E21" t="s">
        <v>113</v>
      </c>
      <c r="G21" t="s">
        <v>114</v>
      </c>
    </row>
    <row r="22" spans="5:7">
      <c r="E22" t="s">
        <v>115</v>
      </c>
      <c r="G22" t="s">
        <v>116</v>
      </c>
    </row>
    <row r="23" spans="5:7">
      <c r="G23" t="s">
        <v>117</v>
      </c>
    </row>
    <row r="24" spans="5:7">
      <c r="E24" s="2" t="s">
        <v>118</v>
      </c>
      <c r="G24" t="s">
        <v>119</v>
      </c>
    </row>
    <row r="25" spans="5:7">
      <c r="E25" t="s">
        <v>120</v>
      </c>
      <c r="G25" t="s">
        <v>121</v>
      </c>
    </row>
    <row r="26" spans="5:7">
      <c r="E26" t="s">
        <v>13</v>
      </c>
      <c r="G26" t="s">
        <v>122</v>
      </c>
    </row>
    <row r="27" spans="5:7">
      <c r="G27" s="64" t="s">
        <v>123</v>
      </c>
    </row>
    <row r="28" spans="5:7">
      <c r="E28" s="2" t="s">
        <v>124</v>
      </c>
      <c r="G28" s="63" t="s">
        <v>125</v>
      </c>
    </row>
    <row r="29" spans="5:7">
      <c r="E29" s="2"/>
      <c r="G29" s="67" t="s">
        <v>126</v>
      </c>
    </row>
    <row r="30" spans="5:7">
      <c r="E30" s="2"/>
      <c r="G30" t="s">
        <v>127</v>
      </c>
    </row>
    <row r="31" spans="5:7">
      <c r="E31" t="s">
        <v>128</v>
      </c>
      <c r="G31" t="s">
        <v>13</v>
      </c>
    </row>
    <row r="32" spans="5:7">
      <c r="E32" t="s">
        <v>13</v>
      </c>
    </row>
    <row r="34" spans="5:7">
      <c r="E34" s="2" t="s">
        <v>129</v>
      </c>
      <c r="G34" s="2" t="s">
        <v>130</v>
      </c>
    </row>
    <row r="35" spans="5:7">
      <c r="E35" t="s">
        <v>40</v>
      </c>
      <c r="G35" t="s">
        <v>42</v>
      </c>
    </row>
    <row r="36" spans="5:7">
      <c r="E36" t="s">
        <v>13</v>
      </c>
      <c r="G36" t="s">
        <v>13</v>
      </c>
    </row>
    <row r="38" spans="5:7">
      <c r="E38" s="2" t="s">
        <v>131</v>
      </c>
      <c r="G38" s="2" t="s">
        <v>132</v>
      </c>
    </row>
    <row r="39" spans="5:7">
      <c r="E39" t="s">
        <v>133</v>
      </c>
      <c r="G39" s="3" t="s">
        <v>134</v>
      </c>
    </row>
    <row r="40" spans="5:7">
      <c r="E40" t="s">
        <v>135</v>
      </c>
      <c r="G40" t="s">
        <v>13</v>
      </c>
    </row>
    <row r="41" spans="5:7">
      <c r="E41" t="s">
        <v>13</v>
      </c>
    </row>
    <row r="42" spans="5:7">
      <c r="G42" s="2" t="s">
        <v>136</v>
      </c>
    </row>
    <row r="43" spans="5:7">
      <c r="E43" s="2" t="s">
        <v>137</v>
      </c>
      <c r="G43" t="s">
        <v>138</v>
      </c>
    </row>
    <row r="44" spans="5:7">
      <c r="E44" t="s">
        <v>139</v>
      </c>
      <c r="G44" t="s">
        <v>13</v>
      </c>
    </row>
    <row r="45" spans="5:7">
      <c r="E45" t="s">
        <v>13</v>
      </c>
    </row>
    <row r="46" spans="5:7">
      <c r="G46" s="2" t="s">
        <v>140</v>
      </c>
    </row>
    <row r="47" spans="5:7">
      <c r="E47" s="2" t="s">
        <v>141</v>
      </c>
      <c r="G47" t="s">
        <v>142</v>
      </c>
    </row>
    <row r="48" spans="5:7">
      <c r="E48" t="s">
        <v>143</v>
      </c>
      <c r="G48" t="s">
        <v>144</v>
      </c>
    </row>
    <row r="49" spans="5:7">
      <c r="E49" t="s">
        <v>145</v>
      </c>
      <c r="G49" t="s">
        <v>146</v>
      </c>
    </row>
    <row r="50" spans="5:7">
      <c r="E50" t="s">
        <v>147</v>
      </c>
      <c r="G50" t="s">
        <v>13</v>
      </c>
    </row>
    <row r="51" spans="5:7">
      <c r="E51" t="s">
        <v>148</v>
      </c>
    </row>
    <row r="52" spans="5:7">
      <c r="E52" t="s">
        <v>13</v>
      </c>
    </row>
    <row r="53" spans="5:7">
      <c r="G53" s="2" t="s">
        <v>149</v>
      </c>
    </row>
    <row r="54" spans="5:7">
      <c r="E54" s="2" t="s">
        <v>150</v>
      </c>
      <c r="G54" t="s">
        <v>151</v>
      </c>
    </row>
    <row r="55" spans="5:7">
      <c r="E55" t="s">
        <v>59</v>
      </c>
      <c r="G55" t="s">
        <v>13</v>
      </c>
    </row>
    <row r="56" spans="5:7">
      <c r="E56" t="s">
        <v>152</v>
      </c>
    </row>
    <row r="57" spans="5:7">
      <c r="G57" s="2" t="s">
        <v>153</v>
      </c>
    </row>
    <row r="58" spans="5:7">
      <c r="E58" s="2" t="s">
        <v>154</v>
      </c>
      <c r="G58" t="s">
        <v>155</v>
      </c>
    </row>
    <row r="59" spans="5:7">
      <c r="E59" t="s">
        <v>156</v>
      </c>
      <c r="G59" t="s">
        <v>13</v>
      </c>
    </row>
    <row r="60" spans="5:7">
      <c r="E60" t="s">
        <v>157</v>
      </c>
    </row>
    <row r="61" spans="5:7">
      <c r="E61" t="s">
        <v>13</v>
      </c>
      <c r="G61" s="2" t="s">
        <v>158</v>
      </c>
    </row>
    <row r="62" spans="5:7">
      <c r="G62" t="s">
        <v>159</v>
      </c>
    </row>
    <row r="63" spans="5:7">
      <c r="E63" s="2" t="s">
        <v>160</v>
      </c>
      <c r="G63" t="s">
        <v>161</v>
      </c>
    </row>
    <row r="64" spans="5:7">
      <c r="E64" t="s">
        <v>82</v>
      </c>
      <c r="G64" t="s">
        <v>162</v>
      </c>
    </row>
    <row r="65" spans="5:7">
      <c r="E65" t="s">
        <v>13</v>
      </c>
      <c r="G65" t="s">
        <v>13</v>
      </c>
    </row>
    <row r="67" spans="5:7">
      <c r="E67" s="2" t="s">
        <v>163</v>
      </c>
      <c r="G67" s="2" t="s">
        <v>164</v>
      </c>
    </row>
    <row r="68" spans="5:7">
      <c r="E68" t="s">
        <v>165</v>
      </c>
      <c r="G68" t="s">
        <v>72</v>
      </c>
    </row>
    <row r="69" spans="5:7">
      <c r="E69" t="s">
        <v>166</v>
      </c>
      <c r="G69" t="s">
        <v>167</v>
      </c>
    </row>
    <row r="70" spans="5:7">
      <c r="E70" t="s">
        <v>13</v>
      </c>
      <c r="G70" t="s">
        <v>168</v>
      </c>
    </row>
    <row r="72" spans="5:7">
      <c r="E72" s="2" t="s">
        <v>169</v>
      </c>
      <c r="G72" s="2" t="s">
        <v>170</v>
      </c>
    </row>
    <row r="73" spans="5:7">
      <c r="E73" t="s">
        <v>82</v>
      </c>
      <c r="G73" t="s">
        <v>82</v>
      </c>
    </row>
    <row r="74" spans="5:7">
      <c r="E74" t="s">
        <v>13</v>
      </c>
      <c r="G74" t="s">
        <v>13</v>
      </c>
    </row>
    <row r="76" spans="5:7">
      <c r="E76" s="2" t="s">
        <v>171</v>
      </c>
      <c r="G76" s="2" t="s">
        <v>172</v>
      </c>
    </row>
    <row r="77" spans="5:7">
      <c r="E77" t="s">
        <v>82</v>
      </c>
      <c r="G77" t="s">
        <v>82</v>
      </c>
    </row>
    <row r="78" spans="5:7">
      <c r="E78" t="s">
        <v>13</v>
      </c>
      <c r="G78" t="s">
        <v>13</v>
      </c>
    </row>
    <row r="80" spans="5:7">
      <c r="E80" s="2" t="s">
        <v>173</v>
      </c>
      <c r="G80" s="2" t="s">
        <v>174</v>
      </c>
    </row>
    <row r="81" spans="5:7">
      <c r="E81" t="s">
        <v>82</v>
      </c>
      <c r="G81" t="s">
        <v>82</v>
      </c>
    </row>
    <row r="82" spans="5:7">
      <c r="E82" t="s">
        <v>13</v>
      </c>
      <c r="G82" t="s">
        <v>13</v>
      </c>
    </row>
    <row r="84" spans="5:7">
      <c r="E84" s="2" t="s">
        <v>175</v>
      </c>
    </row>
    <row r="85" spans="5:7">
      <c r="E85" s="5" t="s">
        <v>94</v>
      </c>
    </row>
    <row r="86" spans="5:7">
      <c r="E86"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Ahmad Saud</dc:creator>
  <cp:keywords/>
  <dc:description/>
  <cp:lastModifiedBy/>
  <cp:revision/>
  <dcterms:created xsi:type="dcterms:W3CDTF">2024-10-14T06:34:56Z</dcterms:created>
  <dcterms:modified xsi:type="dcterms:W3CDTF">2025-05-01T06:03:56Z</dcterms:modified>
  <cp:category/>
  <cp:contentStatus/>
</cp:coreProperties>
</file>