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155"/>
  </bookViews>
  <sheets>
    <sheet name="Sheet1" sheetId="1" r:id="rId1"/>
    <sheet name="Sheet2" sheetId="2" state="hidden" r:id="rId2"/>
  </sheets>
  <calcPr calcId="145621"/>
</workbook>
</file>

<file path=xl/calcChain.xml><?xml version="1.0" encoding="utf-8"?>
<calcChain xmlns="http://schemas.openxmlformats.org/spreadsheetml/2006/main">
  <c r="L94" i="1" l="1"/>
  <c r="K9" i="1"/>
  <c r="B159" i="1" l="1"/>
  <c r="L33" i="1" s="1"/>
  <c r="C159" i="1" l="1"/>
  <c r="L27" i="1" s="1"/>
  <c r="B157" i="1"/>
  <c r="L50" i="1" s="1"/>
  <c r="K50" i="1"/>
  <c r="H51" i="2"/>
  <c r="L44" i="1"/>
  <c r="L59" i="1"/>
  <c r="K14" i="1" l="1"/>
  <c r="L14" i="1"/>
  <c r="L70" i="1"/>
  <c r="L64" i="1"/>
  <c r="K70" i="1"/>
  <c r="L57" i="1"/>
  <c r="L54" i="1" s="1"/>
  <c r="K57" i="1"/>
  <c r="K99" i="1"/>
  <c r="L76" i="1"/>
  <c r="C163" i="1" l="1"/>
  <c r="L68" i="1"/>
  <c r="H50" i="2"/>
  <c r="L62" i="1"/>
  <c r="L61" i="1" s="1"/>
  <c r="K68" i="1"/>
  <c r="L91" i="1"/>
  <c r="K91" i="1"/>
  <c r="K97" i="1"/>
  <c r="L99" i="1"/>
  <c r="L98" i="1" s="1"/>
  <c r="L97" i="1" s="1"/>
  <c r="L86" i="1"/>
  <c r="K81" i="1"/>
  <c r="K76" i="1"/>
  <c r="K75" i="1" s="1"/>
  <c r="K44" i="1"/>
  <c r="K39" i="1"/>
  <c r="K33" i="1"/>
  <c r="K23" i="1"/>
  <c r="K10" i="1"/>
  <c r="K62" i="1"/>
  <c r="K51" i="1"/>
  <c r="L81" i="1"/>
  <c r="L39" i="1"/>
  <c r="L10" i="1"/>
  <c r="L23" i="1"/>
  <c r="K32" i="1" l="1"/>
  <c r="L75" i="1"/>
  <c r="L48" i="1"/>
  <c r="L32" i="1"/>
  <c r="K98" i="1"/>
  <c r="L85" i="1"/>
  <c r="K48" i="1"/>
  <c r="K85" i="1"/>
  <c r="K61" i="1"/>
  <c r="L9" i="1"/>
  <c r="K103" i="1" l="1"/>
  <c r="K104" i="1" s="1"/>
  <c r="L103" i="1"/>
  <c r="L104" i="1" s="1"/>
  <c r="K105" i="1" l="1"/>
  <c r="K106" i="1" s="1"/>
</calcChain>
</file>

<file path=xl/sharedStrings.xml><?xml version="1.0" encoding="utf-8"?>
<sst xmlns="http://schemas.openxmlformats.org/spreadsheetml/2006/main" count="224" uniqueCount="169">
  <si>
    <t xml:space="preserve">Please note the legends must be read carefully before filling the feasibility checklist.
</t>
  </si>
  <si>
    <t>Anticipated Star Rating</t>
  </si>
  <si>
    <t>S.No</t>
  </si>
  <si>
    <t>Criterion Name</t>
  </si>
  <si>
    <t>Max.
Points</t>
  </si>
  <si>
    <t>Points attempted</t>
  </si>
  <si>
    <t>Section seperator</t>
  </si>
  <si>
    <t>For at least 25% of online services</t>
  </si>
  <si>
    <t>Dropdown selector for thresholds</t>
  </si>
  <si>
    <t>Mandatory requirements</t>
  </si>
  <si>
    <t>Partly mandatory criterion</t>
  </si>
  <si>
    <t>Mandatory</t>
  </si>
  <si>
    <t>Yes</t>
  </si>
  <si>
    <t>No</t>
  </si>
  <si>
    <t>Please select one of the options from below</t>
  </si>
  <si>
    <t>Ranks between 1-50</t>
  </si>
  <si>
    <t>Bonus Points</t>
  </si>
  <si>
    <t>Total Points (Excluding Bonus)</t>
  </si>
  <si>
    <t>Total Points (Including Bonus)</t>
  </si>
  <si>
    <t xml:space="preserve">Total Percentile </t>
  </si>
  <si>
    <t>GRIHA for Existing Day Schools Feasibility Checklist</t>
  </si>
  <si>
    <t>Name of the school</t>
  </si>
  <si>
    <t>Column1</t>
  </si>
  <si>
    <t>Column2</t>
  </si>
  <si>
    <t>Column3</t>
  </si>
  <si>
    <t>Column4</t>
  </si>
  <si>
    <t>Column5</t>
  </si>
  <si>
    <t>For at least 50% of online services</t>
  </si>
  <si>
    <t>Column6</t>
  </si>
  <si>
    <t>Column7</t>
  </si>
  <si>
    <t>Column8</t>
  </si>
  <si>
    <t>Column9</t>
  </si>
  <si>
    <t>Column12</t>
  </si>
  <si>
    <t>Column13</t>
  </si>
  <si>
    <t>Please select 'Yes' or 'No'</t>
  </si>
  <si>
    <t>Column10</t>
  </si>
  <si>
    <t>Column11</t>
  </si>
  <si>
    <t>Column14</t>
  </si>
  <si>
    <t>Column15</t>
  </si>
  <si>
    <t>Column22</t>
  </si>
  <si>
    <t>Column23</t>
  </si>
  <si>
    <t>Column16</t>
  </si>
  <si>
    <t>Column17</t>
  </si>
  <si>
    <t>Ranks between 50-100</t>
  </si>
  <si>
    <t>Column28</t>
  </si>
  <si>
    <t>Column29</t>
  </si>
  <si>
    <t>Column18</t>
  </si>
  <si>
    <t>Column19</t>
  </si>
  <si>
    <t>Column20</t>
  </si>
  <si>
    <t>Column21</t>
  </si>
  <si>
    <t>Column26</t>
  </si>
  <si>
    <t>Column27</t>
  </si>
  <si>
    <t>At least 1 strategy will be adopted (Mandatory)</t>
  </si>
  <si>
    <t>25-40</t>
  </si>
  <si>
    <t>1 star</t>
  </si>
  <si>
    <t>At least 2 strategies will be adopted</t>
  </si>
  <si>
    <t>41-55</t>
  </si>
  <si>
    <t>2 stars</t>
  </si>
  <si>
    <t>At least 4 strategies will be adopted</t>
  </si>
  <si>
    <t>56-70</t>
  </si>
  <si>
    <t>3 stars</t>
  </si>
  <si>
    <t>71-85</t>
  </si>
  <si>
    <t>4 stars</t>
  </si>
  <si>
    <t>Column30</t>
  </si>
  <si>
    <t>86 and above</t>
  </si>
  <si>
    <t>5 stars</t>
  </si>
  <si>
    <t>Ensure that maintenance protocols exists and that they are followed for (whichever applicable) electrical, HVAC, plumbing, renewable energy (RE), rain water harvesting systems, for civil repair works, and so on.</t>
  </si>
  <si>
    <t>Ensure that the firefighting systems must be halon free.</t>
  </si>
  <si>
    <t>Maintain and follow a policy of purchasing appliances with at least 3-star BEE rating.</t>
  </si>
  <si>
    <t xml:space="preserve">Efficient Outdoor Lighting </t>
  </si>
  <si>
    <t>All outdoor lamps must comply with the GRIHA luminous efficacy threshold of 75 lumen/watt.</t>
  </si>
  <si>
    <t>All outdoor lights are controlled through automatic controls.</t>
  </si>
  <si>
    <t>Onsite Renewable Energy Usage</t>
  </si>
  <si>
    <t>Atleast 25% (Mandatory)</t>
  </si>
  <si>
    <t>Atleast 50%</t>
  </si>
  <si>
    <t>More than 50%</t>
  </si>
  <si>
    <t>Ensure that the total daylit area  is ≥ 50% and ≤75% of the living area</t>
  </si>
  <si>
    <t>Ensure that the total daylit area is ≥ 25% of the living area</t>
  </si>
  <si>
    <t xml:space="preserve">Over 50% of living area meets NBC-2016 recommended lux levels.   </t>
  </si>
  <si>
    <t>Over 75% of living area meets NBC-2016 recommended lux levels</t>
  </si>
  <si>
    <t xml:space="preserve">At least 3 passive/ active design strategies are adopted for enhancing thermal comfort. </t>
  </si>
  <si>
    <t>Outdoor decibel levels are in compliance with CPCB</t>
  </si>
  <si>
    <t xml:space="preserve">Indoor decibel levels are in compliance with NBC 2016
a. will have provision of receiving water logging complaints    
b. will maintain a record of the total number of water logging complaints received in a year                
c. will mark the water logging points in the area                             </t>
  </si>
  <si>
    <t>Section 3: Air Quality</t>
  </si>
  <si>
    <t>Indoor Air Quality</t>
  </si>
  <si>
    <t>Ensure that all interior paints are low VOC and lead free</t>
  </si>
  <si>
    <t>Demonstrate that there is a 25% increase in trees planted onsite above the mandatory clause</t>
  </si>
  <si>
    <t xml:space="preserve">Demonstrate that there is a 75% increase in trees planted offsite above the mandatory clause </t>
  </si>
  <si>
    <t xml:space="preserve">Demonstrate that there is a 100% increase in trees planted offsite above the mandatory clause </t>
  </si>
  <si>
    <t xml:space="preserve">Demonstrate that there is a 75% increase in trees planted onsite above the mandatory clause </t>
  </si>
  <si>
    <t xml:space="preserve">Demonstrate that there is a 50% increase in trees planted onsite above the mandatory clause </t>
  </si>
  <si>
    <t>Demonstrate that there is a 50% increase in trees planted offsite above the mandatory clause</t>
  </si>
  <si>
    <t>Naturally Ventilated (NV)</t>
  </si>
  <si>
    <t>Air-conditioned (AC)</t>
  </si>
  <si>
    <t>Mixed-mode(MM)</t>
  </si>
  <si>
    <t>Onsite plantation of trees</t>
  </si>
  <si>
    <t>Offsite plantation of trees</t>
  </si>
  <si>
    <t>Please select whether trees will be planted onsite or offsite</t>
  </si>
  <si>
    <t>Onsite plantation</t>
  </si>
  <si>
    <t>Offsite plantation</t>
  </si>
  <si>
    <t>OR</t>
  </si>
  <si>
    <t>Section 4: Water Management</t>
  </si>
  <si>
    <t>Optimizing annual water consumption</t>
  </si>
  <si>
    <t>Atleast 20% of the annual water demand of the school</t>
  </si>
  <si>
    <t>Atleast 30% of the annual water demand of the school</t>
  </si>
  <si>
    <t>Atleast 40% of the annual water demand of the school</t>
  </si>
  <si>
    <t xml:space="preserve">Rainwater Harvesting </t>
  </si>
  <si>
    <t>Section 5: Solid Waste Management</t>
  </si>
  <si>
    <t>Waste segregation</t>
  </si>
  <si>
    <t>Provide multi-coloured bins (primary storage) in all occupied spaces (such as classrooms, staffroom, library, playground, etc.) and common area of each floor.</t>
  </si>
  <si>
    <t>Provide sanitary napkin dispenser along with the sanitary bins in female toilets (students/teachers) to dispose female hygiene waste.</t>
  </si>
  <si>
    <t xml:space="preserve">Treat organic and inorganic waste </t>
  </si>
  <si>
    <t>100% of the organic waste generated in the school is converted to biogas/manure</t>
  </si>
  <si>
    <t>Ensure appropriate strategies are in place for recycling of paper, plastics, e-waste, etc. through tie-ups with informal/formal recyclers.</t>
  </si>
  <si>
    <t>Section 6: Well-being and social aspects</t>
  </si>
  <si>
    <t>Health and hygiene</t>
  </si>
  <si>
    <t>The school management needs to ensure that toilets are checked for leaks and/or
garbage accumulation by a dedicated staff. Repairing of leaks and disposal of garbage needs to be done regularly and should be logged in sheets that will be maintained in the toilets.</t>
  </si>
  <si>
    <t>The school needs to ensure that there is regular supply of water in the toilets</t>
  </si>
  <si>
    <t>Good sanitation measures (at least 3) from the list mentioned in the manual have been implemented within the school premises</t>
  </si>
  <si>
    <t>Social Initiatives</t>
  </si>
  <si>
    <t>Bonus</t>
  </si>
  <si>
    <t xml:space="preserve">Please select one of the options </t>
  </si>
  <si>
    <t>Dropdown selector for choosing points attempted</t>
  </si>
  <si>
    <t>Applicability check</t>
  </si>
  <si>
    <t>LEGEND</t>
  </si>
  <si>
    <t>Dropdown selectors for criterion related options</t>
  </si>
  <si>
    <t>70% of the runoff generated on site</t>
  </si>
  <si>
    <t>100% of the runoff generated on site</t>
  </si>
  <si>
    <t>Calculate the annual water consumption of the building and compare it with the annual water consumption requirements of NBC 2016.</t>
  </si>
  <si>
    <t>Indoor CO,RSPM and FPM levels are in compliance with CPCB NAAQ standards for air conditioned spaces (with no operable windows)</t>
  </si>
  <si>
    <t>Any 4 measures from the list of social measures provided in the manual</t>
  </si>
  <si>
    <t>Any 2 measures from the list of social measures provided in the manual</t>
  </si>
  <si>
    <t>1 innovative strategy apart from all 15 criteria</t>
  </si>
  <si>
    <t>2 innovative strategies apart from all 15 criteria</t>
  </si>
  <si>
    <t>Manual entries</t>
  </si>
  <si>
    <t>The school adopts ---</t>
  </si>
  <si>
    <t>Recycled water and rainwater collected helps in meeting ---</t>
  </si>
  <si>
    <t>For existing rainwater harvesting structures, ensure that the project is recharging rainwater for at least ---</t>
  </si>
  <si>
    <t>The school would conduct regular fire drills and prepare prevention plans</t>
  </si>
  <si>
    <r>
      <t xml:space="preserve">The school would conduct annual health check-ups/immunization camps within their premises.
</t>
    </r>
    <r>
      <rPr>
        <b/>
        <sz val="14"/>
        <color theme="0"/>
        <rFont val="Calibri"/>
        <family val="2"/>
        <scheme val="minor"/>
      </rPr>
      <t/>
    </r>
  </si>
  <si>
    <t>For a new rainwater harvesting system, ensure that the project is recharging rainwater for 100% of runoff generated after appropriate filtration.</t>
  </si>
  <si>
    <t xml:space="preserve">Over 50% of habitable area meets the NBC 2016 recommended thermal comfort conditions.  </t>
  </si>
  <si>
    <t>Applicability Check for Appraisal 8.1.1: 
Kindly mention whether the school is a Naturally Ventilated, Air-Conditioned or Mixed-mode building. Non-applicability can be claimed in case of naturally ventilated buildings/spaces with operable windows.</t>
  </si>
  <si>
    <t>Ensure that the total number of trees planted within the school campus must comply with GRIHA threshold of 1 tree per 160 sqm.</t>
  </si>
  <si>
    <t>Applicability Check for Appraisal 11.1.1: 
If CGWB norms suggest that the ground water table is high and ground water recharging should not be done. Please choose 'Yes' for claiming non-applicability.</t>
  </si>
  <si>
    <t>Provide designated centralized and hygienic (secondary) storage spaces on site to store waste before treatment/recycling.</t>
  </si>
  <si>
    <t>Visual comfort</t>
  </si>
  <si>
    <t>Thermal comfort</t>
  </si>
  <si>
    <t>Acoustic Comfort</t>
  </si>
  <si>
    <t>Number of trees in school campus</t>
  </si>
  <si>
    <t>Ensure that percentage of total calculated installation @ 1kWp per 500 m² built up area (onsite only) &gt;50%</t>
  </si>
  <si>
    <t>Demonstrate compliance with basic energy metering requirements as per GRIHA for existing dayschools manual</t>
  </si>
  <si>
    <t>Demonstrate compliance with basic water metering requirements as per GRIHA for existing dayschools manual</t>
  </si>
  <si>
    <t>Additionally, the quality of water used for various purposes shall conform to relevant national standards (BIS/CPCB). Water quality should be tested at least quarterly.</t>
  </si>
  <si>
    <t>Existing rainwater harvesting system within school premises</t>
  </si>
  <si>
    <t xml:space="preserve">New rainwater harvesting system </t>
  </si>
  <si>
    <t>Maximum Points</t>
  </si>
  <si>
    <t>Points Attempted</t>
  </si>
  <si>
    <t>Section 1: Energy management</t>
  </si>
  <si>
    <r>
      <t>Per capita 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emissions - building and transport</t>
    </r>
  </si>
  <si>
    <t>Calculate the building, transport and per capita carbon footprint according to CO₂ emissions calculator of GRIHA for Existing Day Schools.</t>
  </si>
  <si>
    <t>Operation and maintenance</t>
  </si>
  <si>
    <t>Ensure that the refrigerant used in refrigerating equipment and the HVAC systems
must be CFC free OR ensure that there is a phase out plan for CFC using
equipment/systems.</t>
  </si>
  <si>
    <r>
      <t xml:space="preserve">Ensure that percentage of total calculated installation @ 1kWp per 500 m² built up area (onsite only) is </t>
    </r>
    <r>
      <rPr>
        <sz val="11"/>
        <color theme="1"/>
        <rFont val="Calibri"/>
        <family val="2"/>
      </rPr>
      <t xml:space="preserve">&gt;25% but ≤ </t>
    </r>
    <r>
      <rPr>
        <sz val="11"/>
        <color theme="1"/>
        <rFont val="Calibri"/>
        <family val="2"/>
        <scheme val="minor"/>
      </rPr>
      <t xml:space="preserve">50% </t>
    </r>
  </si>
  <si>
    <r>
      <t>Ensure that percentage of total calculated installation @ 1kWp per 500 m</t>
    </r>
    <r>
      <rPr>
        <b/>
        <sz val="11"/>
        <color theme="0"/>
        <rFont val="Calibri"/>
        <family val="2"/>
      </rPr>
      <t>²</t>
    </r>
    <r>
      <rPr>
        <b/>
        <sz val="11"/>
        <color theme="0"/>
        <rFont val="Calibri"/>
        <family val="2"/>
        <scheme val="minor"/>
      </rPr>
      <t xml:space="preserve"> built up area (onsite only) is atleast 25% </t>
    </r>
  </si>
  <si>
    <t>Section 2: Occupant health and comfort</t>
  </si>
  <si>
    <t>Demonstrate that the prescribed ‘Post occupancy evaluation’ survey is conducted for at-least 25% of the student occupants and 50% of the staff occupants to identify areas of improvement.</t>
  </si>
  <si>
    <t>Name of optional criterion</t>
  </si>
  <si>
    <t>ABC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</si>
</sst>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mbria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2" borderId="11" xfId="0" applyFill="1" applyBorder="1" applyAlignment="1" applyProtection="1">
      <alignment horizontal="center" vertical="top"/>
      <protection locked="0"/>
    </xf>
    <xf numFmtId="0" fontId="0" fillId="0" borderId="0" xfId="0" applyProtection="1"/>
    <xf numFmtId="0" fontId="0" fillId="0" borderId="0" xfId="0" applyAlignment="1" applyProtection="1">
      <alignment vertical="top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vertical="top"/>
    </xf>
    <xf numFmtId="0" fontId="7" fillId="0" borderId="11" xfId="0" applyFont="1" applyBorder="1" applyAlignment="1" applyProtection="1">
      <alignment horizontal="center" vertical="top" wrapText="1"/>
    </xf>
    <xf numFmtId="0" fontId="3" fillId="11" borderId="11" xfId="0" applyFont="1" applyFill="1" applyBorder="1" applyAlignment="1" applyProtection="1">
      <alignment horizontal="center" vertical="top"/>
    </xf>
    <xf numFmtId="0" fontId="0" fillId="11" borderId="11" xfId="0" applyFill="1" applyBorder="1" applyAlignment="1" applyProtection="1">
      <alignment horizontal="center" vertical="center"/>
    </xf>
    <xf numFmtId="0" fontId="0" fillId="11" borderId="11" xfId="0" applyFill="1" applyBorder="1" applyAlignment="1" applyProtection="1">
      <alignment horizontal="center" vertical="top"/>
    </xf>
    <xf numFmtId="0" fontId="0" fillId="9" borderId="11" xfId="0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3" fillId="8" borderId="11" xfId="0" applyFont="1" applyFill="1" applyBorder="1" applyAlignment="1" applyProtection="1">
      <alignment horizontal="center" vertical="top"/>
    </xf>
    <xf numFmtId="0" fontId="0" fillId="8" borderId="11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top"/>
    </xf>
    <xf numFmtId="0" fontId="0" fillId="11" borderId="11" xfId="0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0" fillId="8" borderId="11" xfId="0" applyFont="1" applyFill="1" applyBorder="1" applyAlignment="1" applyProtection="1">
      <alignment horizontal="center" vertical="center" wrapText="1"/>
    </xf>
    <xf numFmtId="0" fontId="0" fillId="5" borderId="11" xfId="0" applyFill="1" applyBorder="1" applyAlignment="1" applyProtection="1">
      <alignment horizontal="center" vertical="center" wrapText="1"/>
    </xf>
    <xf numFmtId="0" fontId="0" fillId="10" borderId="11" xfId="0" applyFill="1" applyBorder="1" applyAlignment="1" applyProtection="1">
      <alignment vertical="top"/>
    </xf>
    <xf numFmtId="0" fontId="0" fillId="12" borderId="11" xfId="0" applyFill="1" applyBorder="1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2" fillId="4" borderId="11" xfId="0" applyFont="1" applyFill="1" applyBorder="1" applyAlignment="1" applyProtection="1">
      <alignment horizontal="center" vertical="top"/>
    </xf>
    <xf numFmtId="0" fontId="0" fillId="0" borderId="11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12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top"/>
    </xf>
    <xf numFmtId="0" fontId="0" fillId="0" borderId="11" xfId="0" applyFill="1" applyBorder="1" applyAlignment="1" applyProtection="1">
      <alignment horizontal="center" vertical="top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11" xfId="0" applyFont="1" applyFill="1" applyBorder="1" applyAlignment="1" applyProtection="1">
      <alignment horizontal="center" vertical="top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0" fontId="0" fillId="0" borderId="0" xfId="0" applyBorder="1" applyAlignment="1" applyProtection="1">
      <alignment horizontal="center" vertical="top"/>
    </xf>
    <xf numFmtId="0" fontId="0" fillId="0" borderId="0" xfId="0" applyFill="1" applyBorder="1" applyAlignment="1" applyProtection="1">
      <alignment vertical="top"/>
    </xf>
    <xf numFmtId="0" fontId="0" fillId="0" borderId="17" xfId="0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</xf>
    <xf numFmtId="0" fontId="2" fillId="13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top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top"/>
    </xf>
    <xf numFmtId="0" fontId="0" fillId="0" borderId="11" xfId="0" applyFill="1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0" fontId="0" fillId="0" borderId="16" xfId="0" applyBorder="1" applyAlignment="1" applyProtection="1">
      <alignment horizontal="center" vertical="top"/>
    </xf>
    <xf numFmtId="0" fontId="0" fillId="0" borderId="0" xfId="0" applyFont="1" applyProtection="1"/>
    <xf numFmtId="0" fontId="0" fillId="7" borderId="20" xfId="0" applyFont="1" applyFill="1" applyBorder="1" applyProtection="1"/>
    <xf numFmtId="0" fontId="3" fillId="0" borderId="20" xfId="0" applyFont="1" applyBorder="1" applyProtection="1"/>
    <xf numFmtId="0" fontId="0" fillId="0" borderId="21" xfId="0" applyFont="1" applyBorder="1" applyProtection="1"/>
    <xf numFmtId="0" fontId="0" fillId="0" borderId="20" xfId="0" applyFont="1" applyBorder="1" applyProtection="1"/>
    <xf numFmtId="0" fontId="9" fillId="0" borderId="0" xfId="0" applyFont="1" applyProtection="1"/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top"/>
    </xf>
    <xf numFmtId="0" fontId="0" fillId="0" borderId="14" xfId="0" applyBorder="1" applyAlignment="1" applyProtection="1">
      <alignment horizontal="center" vertical="top"/>
    </xf>
    <xf numFmtId="0" fontId="3" fillId="6" borderId="12" xfId="0" applyFont="1" applyFill="1" applyBorder="1" applyAlignment="1" applyProtection="1">
      <alignment horizontal="center" vertical="top"/>
    </xf>
    <xf numFmtId="0" fontId="0" fillId="6" borderId="15" xfId="0" applyFill="1" applyBorder="1" applyAlignment="1" applyProtection="1">
      <alignment horizontal="center" vertical="top"/>
    </xf>
    <xf numFmtId="0" fontId="0" fillId="6" borderId="19" xfId="0" applyFill="1" applyBorder="1" applyAlignment="1" applyProtection="1">
      <alignment horizontal="center" vertical="top"/>
    </xf>
    <xf numFmtId="0" fontId="10" fillId="10" borderId="12" xfId="0" applyFont="1" applyFill="1" applyBorder="1" applyAlignment="1" applyProtection="1">
      <alignment horizontal="left" vertical="top" wrapText="1"/>
    </xf>
    <xf numFmtId="0" fontId="10" fillId="10" borderId="15" xfId="0" applyFont="1" applyFill="1" applyBorder="1" applyAlignment="1" applyProtection="1">
      <alignment horizontal="left" vertical="top" wrapText="1"/>
    </xf>
    <xf numFmtId="0" fontId="10" fillId="10" borderId="19" xfId="0" applyFont="1" applyFill="1" applyBorder="1" applyAlignment="1" applyProtection="1">
      <alignment horizontal="left" vertical="top" wrapText="1"/>
    </xf>
    <xf numFmtId="0" fontId="11" fillId="10" borderId="12" xfId="0" applyFont="1" applyFill="1" applyBorder="1" applyAlignment="1" applyProtection="1">
      <alignment horizontal="center" vertical="center"/>
      <protection locked="0"/>
    </xf>
    <xf numFmtId="0" fontId="11" fillId="10" borderId="19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left" vertical="top"/>
    </xf>
    <xf numFmtId="0" fontId="0" fillId="0" borderId="11" xfId="0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13" fillId="5" borderId="12" xfId="0" applyFont="1" applyFill="1" applyBorder="1" applyAlignment="1" applyProtection="1">
      <alignment horizontal="left" vertical="top"/>
      <protection locked="0"/>
    </xf>
    <xf numFmtId="0" fontId="13" fillId="5" borderId="15" xfId="0" applyFont="1" applyFill="1" applyBorder="1" applyAlignment="1" applyProtection="1">
      <alignment horizontal="left" vertical="top"/>
      <protection locked="0"/>
    </xf>
    <xf numFmtId="0" fontId="13" fillId="5" borderId="19" xfId="0" applyFont="1" applyFill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top"/>
    </xf>
    <xf numFmtId="0" fontId="0" fillId="0" borderId="15" xfId="0" applyBorder="1" applyAlignment="1" applyProtection="1">
      <alignment horizontal="center" vertical="top"/>
    </xf>
    <xf numFmtId="0" fontId="0" fillId="0" borderId="19" xfId="0" applyBorder="1" applyAlignment="1" applyProtection="1">
      <alignment horizontal="center" vertical="top"/>
    </xf>
    <xf numFmtId="0" fontId="2" fillId="4" borderId="11" xfId="0" applyFont="1" applyFill="1" applyBorder="1" applyAlignment="1" applyProtection="1">
      <alignment horizontal="left" vertical="top" wrapText="1"/>
    </xf>
    <xf numFmtId="0" fontId="0" fillId="8" borderId="11" xfId="0" applyFill="1" applyBorder="1" applyAlignment="1" applyProtection="1">
      <alignment horizontal="left" vertical="top"/>
    </xf>
    <xf numFmtId="0" fontId="0" fillId="0" borderId="11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center" vertical="top"/>
    </xf>
    <xf numFmtId="0" fontId="7" fillId="0" borderId="15" xfId="0" applyFont="1" applyBorder="1" applyAlignment="1" applyProtection="1">
      <alignment horizontal="center" vertical="top"/>
    </xf>
    <xf numFmtId="0" fontId="7" fillId="0" borderId="19" xfId="0" applyFont="1" applyBorder="1" applyAlignment="1" applyProtection="1">
      <alignment horizontal="center" vertical="top"/>
    </xf>
    <xf numFmtId="2" fontId="7" fillId="0" borderId="12" xfId="1" applyNumberFormat="1" applyFont="1" applyBorder="1" applyAlignment="1" applyProtection="1">
      <alignment horizontal="center" vertical="top"/>
    </xf>
    <xf numFmtId="2" fontId="7" fillId="0" borderId="19" xfId="1" applyNumberFormat="1" applyFont="1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0" fillId="0" borderId="18" xfId="0" applyBorder="1" applyAlignment="1" applyProtection="1">
      <alignment horizontal="center" vertical="top"/>
    </xf>
    <xf numFmtId="0" fontId="0" fillId="6" borderId="11" xfId="0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3" borderId="11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0" fontId="0" fillId="8" borderId="11" xfId="0" applyFill="1" applyBorder="1" applyAlignment="1" applyProtection="1">
      <alignment horizontal="left" vertical="top" wrapText="1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6" borderId="11" xfId="0" applyFill="1" applyBorder="1" applyAlignment="1" applyProtection="1">
      <alignment horizontal="left" vertical="top" wrapText="1"/>
    </xf>
    <xf numFmtId="0" fontId="0" fillId="6" borderId="11" xfId="0" applyFont="1" applyFill="1" applyBorder="1" applyAlignment="1" applyProtection="1">
      <alignment horizontal="left" vertical="top" wrapText="1"/>
    </xf>
    <xf numFmtId="9" fontId="0" fillId="6" borderId="11" xfId="0" applyNumberFormat="1" applyFont="1" applyFill="1" applyBorder="1" applyAlignment="1" applyProtection="1">
      <alignment horizontal="left" vertical="top"/>
    </xf>
    <xf numFmtId="0" fontId="8" fillId="9" borderId="11" xfId="0" applyFont="1" applyFill="1" applyBorder="1" applyAlignment="1" applyProtection="1">
      <alignment horizontal="center" vertical="top" wrapText="1"/>
    </xf>
    <xf numFmtId="0" fontId="0" fillId="6" borderId="12" xfId="0" applyFont="1" applyFill="1" applyBorder="1" applyAlignment="1" applyProtection="1">
      <alignment horizontal="left" vertical="top" wrapText="1"/>
    </xf>
    <xf numFmtId="0" fontId="0" fillId="6" borderId="15" xfId="0" applyFont="1" applyFill="1" applyBorder="1" applyAlignment="1" applyProtection="1">
      <alignment horizontal="left" vertical="top" wrapText="1"/>
    </xf>
    <xf numFmtId="0" fontId="0" fillId="6" borderId="19" xfId="0" applyFont="1" applyFill="1" applyBorder="1" applyAlignment="1" applyProtection="1">
      <alignment horizontal="left" vertical="top" wrapText="1"/>
    </xf>
    <xf numFmtId="0" fontId="2" fillId="4" borderId="12" xfId="0" applyFont="1" applyFill="1" applyBorder="1" applyAlignment="1" applyProtection="1">
      <alignment horizontal="left" vertical="top" wrapText="1"/>
    </xf>
    <xf numFmtId="0" fontId="2" fillId="4" borderId="15" xfId="0" applyFont="1" applyFill="1" applyBorder="1" applyAlignment="1" applyProtection="1">
      <alignment horizontal="left" vertical="top" wrapText="1"/>
    </xf>
    <xf numFmtId="0" fontId="2" fillId="4" borderId="19" xfId="0" applyFont="1" applyFill="1" applyBorder="1" applyAlignment="1" applyProtection="1">
      <alignment horizontal="left" vertical="top" wrapText="1"/>
    </xf>
    <xf numFmtId="0" fontId="8" fillId="9" borderId="11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 vertical="top" wrapText="1"/>
    </xf>
    <xf numFmtId="0" fontId="0" fillId="0" borderId="19" xfId="0" applyBorder="1" applyAlignment="1" applyProtection="1">
      <alignment horizontal="center" vertical="top" wrapText="1"/>
    </xf>
    <xf numFmtId="0" fontId="0" fillId="0" borderId="12" xfId="0" applyBorder="1" applyAlignment="1" applyProtection="1">
      <alignment horizontal="left" vertical="top"/>
    </xf>
    <xf numFmtId="0" fontId="0" fillId="0" borderId="15" xfId="0" applyBorder="1" applyAlignment="1" applyProtection="1">
      <alignment horizontal="left" vertical="top"/>
    </xf>
    <xf numFmtId="0" fontId="0" fillId="0" borderId="19" xfId="0" applyBorder="1" applyAlignment="1" applyProtection="1">
      <alignment horizontal="left" vertical="top"/>
    </xf>
    <xf numFmtId="0" fontId="0" fillId="0" borderId="16" xfId="0" applyBorder="1" applyAlignment="1" applyProtection="1">
      <alignment horizontal="center" vertical="top"/>
    </xf>
    <xf numFmtId="0" fontId="0" fillId="0" borderId="12" xfId="0" applyFont="1" applyBorder="1" applyAlignment="1" applyProtection="1">
      <alignment horizontal="center" vertical="top"/>
    </xf>
    <xf numFmtId="0" fontId="0" fillId="0" borderId="15" xfId="0" applyFont="1" applyBorder="1" applyAlignment="1" applyProtection="1">
      <alignment horizontal="center" vertical="top"/>
    </xf>
    <xf numFmtId="0" fontId="0" fillId="0" borderId="19" xfId="0" applyFont="1" applyBorder="1" applyAlignment="1" applyProtection="1">
      <alignment horizontal="center" vertical="top"/>
    </xf>
    <xf numFmtId="0" fontId="13" fillId="5" borderId="11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</xf>
    <xf numFmtId="0" fontId="11" fillId="10" borderId="11" xfId="0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10" fillId="10" borderId="11" xfId="0" applyFont="1" applyFill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center" vertical="top" wrapText="1"/>
    </xf>
  </cellXfs>
  <cellStyles count="2">
    <cellStyle name="Normal" xfId="0" builtinId="0"/>
    <cellStyle name="Percent" xfId="1" builtinId="5"/>
  </cellStyles>
  <dxfs count="98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mbria"/>
        <scheme val="none"/>
      </font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0"/>
    </dxf>
    <dxf>
      <border outline="0">
        <bottom style="thin">
          <color theme="4" tint="0.39997558519241921"/>
        </bottom>
      </border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2:B4" totalsRowShown="0" headerRowDxfId="97" dataDxfId="96">
  <autoFilter ref="B2:B4"/>
  <tableColumns count="1">
    <tableColumn id="1" name="Column1" dataDxfId="9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12141516" displayName="Table12141516" ref="E37:F41" totalsRowShown="0" headerRowDxfId="50" dataDxfId="48" headerRowBorderDxfId="49" tableBorderDxfId="47" totalsRowBorderDxfId="46">
  <autoFilter ref="E37:F41"/>
  <tableColumns count="2">
    <tableColumn id="1" name="Column18" dataDxfId="45"/>
    <tableColumn id="2" name="Column19" dataDxfId="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1214151617" displayName="Table1214151617" ref="E43:F47" totalsRowShown="0" headerRowDxfId="43" dataDxfId="41" headerRowBorderDxfId="42" tableBorderDxfId="40" totalsRowBorderDxfId="39">
  <autoFilter ref="E43:F47"/>
  <tableColumns count="2">
    <tableColumn id="1" name="Column20" dataDxfId="38"/>
    <tableColumn id="2" name="Column21" dataDxfId="3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718" displayName="Table718" ref="H32:I35" totalsRowShown="0" headerRowDxfId="36" dataDxfId="35">
  <autoFilter ref="H32:I35"/>
  <tableColumns count="2">
    <tableColumn id="1" name="Column22" dataDxfId="34"/>
    <tableColumn id="2" name="Column23" dataDxfId="3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2141516171920" displayName="Table12141516171920" ref="E49:F53" totalsRowShown="0" headerRowDxfId="32" dataDxfId="30" headerRowBorderDxfId="31" tableBorderDxfId="29" totalsRowBorderDxfId="28">
  <autoFilter ref="E49:F53"/>
  <tableColumns count="2">
    <tableColumn id="1" name="Column26" dataDxfId="27"/>
    <tableColumn id="2" name="Column27" dataDxfId="2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621" displayName="Table621" ref="H38:I41" totalsRowShown="0" headerRowDxfId="25" dataDxfId="24">
  <autoFilter ref="H38:I41"/>
  <tableColumns count="2">
    <tableColumn id="1" name="Column28" dataDxfId="23"/>
    <tableColumn id="2" name="Column29" dataDxfId="2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214151617192022" displayName="Table1214151617192022" ref="E55:E57" totalsRowShown="0" headerRowDxfId="21" dataDxfId="19" headerRowBorderDxfId="20" tableBorderDxfId="18" totalsRowBorderDxfId="17">
  <autoFilter ref="E55:E57"/>
  <tableColumns count="1">
    <tableColumn id="1" name="Column30" dataDxfId="1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2" name="Table62110" displayName="Table62110" ref="H43:I46" totalsRowShown="0" headerRowDxfId="15" dataDxfId="14">
  <autoFilter ref="H43:I46"/>
  <tableColumns count="2">
    <tableColumn id="1" name="Column28" dataDxfId="13"/>
    <tableColumn id="2" name="Column29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4" name="Table112" displayName="Table112" ref="B6:B8" totalsRowShown="0" headerRowDxfId="11" dataDxfId="10">
  <autoFilter ref="B6:B8"/>
  <tableColumns count="1">
    <tableColumn id="1" name="Column1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5" name="Table11223" displayName="Table11223" ref="B10:B15" totalsRowShown="0" headerRowDxfId="8" dataDxfId="7">
  <autoFilter ref="B10:B15"/>
  <tableColumns count="1">
    <tableColumn id="1" name="Column1" dataDxfId="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6" name="Table127" displayName="Table127" ref="B17:B19" totalsRowShown="0" headerRowDxfId="5" dataDxfId="4">
  <autoFilter ref="B17:B19"/>
  <tableColumns count="1">
    <tableColumn id="1" name="Column1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J2:K5" totalsRowShown="0" headerRowDxfId="94" dataDxfId="93">
  <autoFilter ref="J2:K5"/>
  <tableColumns count="2">
    <tableColumn id="1" name="Column2" dataDxfId="92"/>
    <tableColumn id="2" name="Column3" dataDxfId="9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7" name="Table12728" displayName="Table12728" ref="B21:B23" totalsRowShown="0" headerRowDxfId="2" dataDxfId="1">
  <autoFilter ref="B21:B23"/>
  <tableColumns count="1">
    <tableColumn id="1" name="Column1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4" displayName="Table4" ref="E3:F5" totalsRowShown="0" headerRowDxfId="90" dataDxfId="89">
  <autoFilter ref="E3:F5"/>
  <tableColumns count="2">
    <tableColumn id="1" name="Column4" dataDxfId="88"/>
    <tableColumn id="2" name="Column5" dataDxfId="8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5" displayName="Table5" ref="E10:F14" totalsRowShown="0" headerRowDxfId="86" dataDxfId="84" headerRowBorderDxfId="85" tableBorderDxfId="83" totalsRowBorderDxfId="82">
  <autoFilter ref="E10:F14"/>
  <tableColumns count="2">
    <tableColumn id="1" name="Column6" dataDxfId="81"/>
    <tableColumn id="2" name="Column7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6" displayName="Table6" ref="H19:I22" totalsRowShown="0" headerRowDxfId="79" dataDxfId="78">
  <autoFilter ref="H19:I22"/>
  <tableColumns count="2">
    <tableColumn id="1" name="Column8" dataDxfId="77"/>
    <tableColumn id="2" name="Column9" dataDxfId="7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7" displayName="Table7" ref="H26:I29" totalsRowShown="0" headerRowDxfId="75" dataDxfId="74">
  <autoFilter ref="H26:I29"/>
  <tableColumns count="2">
    <tableColumn id="1" name="Column10" dataDxfId="73"/>
    <tableColumn id="2" name="Column11" dataDxfId="7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12" displayName="Table12" ref="E18:F22" totalsRowShown="0" headerRowDxfId="71" dataDxfId="69" headerRowBorderDxfId="70" tableBorderDxfId="68" totalsRowBorderDxfId="67">
  <autoFilter ref="E18:F22"/>
  <tableColumns count="2">
    <tableColumn id="1" name="Column12" dataDxfId="66"/>
    <tableColumn id="2" name="Column13" dataDxfId="6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1214" displayName="Table1214" ref="E25:F29" totalsRowShown="0" headerRowDxfId="64" dataDxfId="62" headerRowBorderDxfId="63" tableBorderDxfId="61" totalsRowBorderDxfId="60">
  <autoFilter ref="E25:F29"/>
  <tableColumns count="2">
    <tableColumn id="1" name="Column14" dataDxfId="59"/>
    <tableColumn id="2" name="Column15" dataDxfId="5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121415" displayName="Table121415" ref="E31:F35" totalsRowShown="0" headerRowDxfId="57" dataDxfId="55" headerRowBorderDxfId="56" tableBorderDxfId="54" totalsRowBorderDxfId="53">
  <autoFilter ref="E31:F35"/>
  <tableColumns count="2">
    <tableColumn id="1" name="Column16" dataDxfId="52"/>
    <tableColumn id="2" name="Column17" dataDxfId="5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3"/>
  <sheetViews>
    <sheetView tabSelected="1" zoomScale="85" zoomScaleNormal="85" workbookViewId="0">
      <selection activeCell="G5" sqref="G5:L5"/>
    </sheetView>
  </sheetViews>
  <sheetFormatPr defaultRowHeight="15" x14ac:dyDescent="0.25"/>
  <cols>
    <col min="1" max="1" width="9.140625" style="2"/>
    <col min="2" max="2" width="8.85546875" style="2" customWidth="1"/>
    <col min="3" max="10" width="9.140625" style="2"/>
    <col min="11" max="11" width="17.140625" style="2" customWidth="1"/>
    <col min="12" max="12" width="18.42578125" style="2" customWidth="1"/>
    <col min="13" max="13" width="9.140625" style="2"/>
    <col min="14" max="14" width="16.5703125" style="2" customWidth="1"/>
    <col min="15" max="15" width="24.5703125" style="2" customWidth="1"/>
    <col min="16" max="16384" width="9.140625" style="2"/>
  </cols>
  <sheetData>
    <row r="1" spans="2:15" ht="15.75" thickBot="1" x14ac:dyDescent="0.3"/>
    <row r="2" spans="2:15" ht="27" thickTop="1" x14ac:dyDescent="0.25">
      <c r="B2" s="81" t="s">
        <v>20</v>
      </c>
      <c r="C2" s="82"/>
      <c r="D2" s="82"/>
      <c r="E2" s="82"/>
      <c r="F2" s="82"/>
      <c r="G2" s="82"/>
      <c r="H2" s="82"/>
      <c r="I2" s="82"/>
      <c r="J2" s="82"/>
      <c r="K2" s="82"/>
      <c r="L2" s="83"/>
      <c r="M2" s="3"/>
      <c r="N2" s="3"/>
      <c r="O2" s="3"/>
    </row>
    <row r="3" spans="2:15" ht="15.75" customHeight="1" thickBot="1" x14ac:dyDescent="0.3">
      <c r="B3" s="96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98"/>
      <c r="M3" s="3"/>
      <c r="N3" s="3"/>
      <c r="O3" s="3"/>
    </row>
    <row r="4" spans="2:15" ht="20.25" thickTop="1" thickBot="1" x14ac:dyDescent="0.3">
      <c r="B4" s="84" t="s">
        <v>21</v>
      </c>
      <c r="C4" s="85"/>
      <c r="D4" s="85"/>
      <c r="E4" s="85"/>
      <c r="F4" s="86"/>
      <c r="G4" s="87" t="s">
        <v>168</v>
      </c>
      <c r="H4" s="88"/>
      <c r="I4" s="88"/>
      <c r="J4" s="88"/>
      <c r="K4" s="88"/>
      <c r="L4" s="89"/>
      <c r="M4" s="3"/>
      <c r="N4" s="3"/>
      <c r="O4" s="3"/>
    </row>
    <row r="5" spans="2:15" ht="20.25" thickTop="1" thickBot="1" x14ac:dyDescent="0.3">
      <c r="B5" s="90" t="s">
        <v>1</v>
      </c>
      <c r="C5" s="91"/>
      <c r="D5" s="91"/>
      <c r="E5" s="91"/>
      <c r="F5" s="92"/>
      <c r="G5" s="93" t="s">
        <v>62</v>
      </c>
      <c r="H5" s="94"/>
      <c r="I5" s="94"/>
      <c r="J5" s="94"/>
      <c r="K5" s="94"/>
      <c r="L5" s="95"/>
      <c r="M5" s="3"/>
      <c r="N5" s="3"/>
      <c r="O5" s="3"/>
    </row>
    <row r="6" spans="2:15" ht="19.5" thickTop="1" x14ac:dyDescent="0.25">
      <c r="B6" s="4"/>
      <c r="C6" s="4"/>
      <c r="D6" s="3"/>
      <c r="E6" s="3"/>
      <c r="F6" s="4"/>
      <c r="G6" s="5"/>
      <c r="H6" s="5"/>
      <c r="I6" s="5"/>
      <c r="J6" s="5"/>
      <c r="K6" s="5"/>
      <c r="L6" s="5"/>
      <c r="M6" s="6"/>
      <c r="N6" s="3"/>
      <c r="O6" s="3"/>
    </row>
    <row r="7" spans="2:15" ht="18.75" x14ac:dyDescent="0.25">
      <c r="B7" s="4"/>
      <c r="C7" s="4"/>
      <c r="D7" s="3"/>
      <c r="E7" s="3"/>
      <c r="F7" s="4"/>
      <c r="G7" s="5"/>
      <c r="H7" s="5"/>
      <c r="I7" s="5"/>
      <c r="J7" s="5"/>
      <c r="K7" s="5"/>
      <c r="L7" s="5"/>
      <c r="M7" s="6"/>
      <c r="N7" s="3"/>
      <c r="O7" s="3"/>
    </row>
    <row r="8" spans="2:15" ht="37.5" x14ac:dyDescent="0.25">
      <c r="B8" s="49" t="s">
        <v>2</v>
      </c>
      <c r="C8" s="79" t="s">
        <v>3</v>
      </c>
      <c r="D8" s="79"/>
      <c r="E8" s="79"/>
      <c r="F8" s="79"/>
      <c r="G8" s="79"/>
      <c r="H8" s="79"/>
      <c r="I8" s="79"/>
      <c r="J8" s="79"/>
      <c r="K8" s="7" t="s">
        <v>4</v>
      </c>
      <c r="L8" s="7" t="s">
        <v>5</v>
      </c>
      <c r="M8" s="3"/>
      <c r="N8" s="3"/>
      <c r="O8" s="3"/>
    </row>
    <row r="9" spans="2:15" ht="18.75" x14ac:dyDescent="0.25">
      <c r="B9" s="80" t="s">
        <v>158</v>
      </c>
      <c r="C9" s="80"/>
      <c r="D9" s="80"/>
      <c r="E9" s="80"/>
      <c r="F9" s="80"/>
      <c r="G9" s="80"/>
      <c r="H9" s="80"/>
      <c r="I9" s="80"/>
      <c r="J9" s="80"/>
      <c r="K9" s="50">
        <f>K10+K14+K23+K27</f>
        <v>12</v>
      </c>
      <c r="L9" s="50">
        <f>(L10+L14+L23+L27)</f>
        <v>9</v>
      </c>
      <c r="M9" s="3"/>
      <c r="N9" s="3"/>
      <c r="O9" s="3"/>
    </row>
    <row r="10" spans="2:15" ht="18" customHeight="1" x14ac:dyDescent="0.25">
      <c r="B10" s="8">
        <v>1</v>
      </c>
      <c r="C10" s="112" t="s">
        <v>159</v>
      </c>
      <c r="D10" s="112"/>
      <c r="E10" s="112"/>
      <c r="F10" s="112"/>
      <c r="G10" s="112"/>
      <c r="H10" s="112"/>
      <c r="I10" s="112"/>
      <c r="J10" s="112"/>
      <c r="K10" s="9">
        <f>K11</f>
        <v>4</v>
      </c>
      <c r="L10" s="10">
        <f>L11</f>
        <v>4</v>
      </c>
      <c r="M10" s="3"/>
      <c r="N10" s="3"/>
      <c r="O10" s="3"/>
    </row>
    <row r="11" spans="2:15" ht="15.75" customHeight="1" x14ac:dyDescent="0.25">
      <c r="B11" s="125"/>
      <c r="C11" s="78" t="s">
        <v>160</v>
      </c>
      <c r="D11" s="78"/>
      <c r="E11" s="78"/>
      <c r="F11" s="78"/>
      <c r="G11" s="78"/>
      <c r="H11" s="78"/>
      <c r="I11" s="78"/>
      <c r="J11" s="78"/>
      <c r="K11" s="100">
        <v>4</v>
      </c>
      <c r="L11" s="99">
        <v>4</v>
      </c>
      <c r="M11" s="3"/>
      <c r="N11" s="3"/>
      <c r="O11" s="3"/>
    </row>
    <row r="12" spans="2:15" ht="18" customHeight="1" x14ac:dyDescent="0.25">
      <c r="B12" s="125"/>
      <c r="C12" s="78"/>
      <c r="D12" s="78"/>
      <c r="E12" s="78"/>
      <c r="F12" s="78"/>
      <c r="G12" s="78"/>
      <c r="H12" s="78"/>
      <c r="I12" s="78"/>
      <c r="J12" s="78"/>
      <c r="K12" s="100"/>
      <c r="L12" s="99"/>
      <c r="M12" s="3"/>
      <c r="N12" s="104" t="s">
        <v>124</v>
      </c>
      <c r="O12" s="105"/>
    </row>
    <row r="13" spans="2:15" ht="22.5" customHeight="1" x14ac:dyDescent="0.25">
      <c r="B13" s="57"/>
      <c r="C13" s="144"/>
      <c r="D13" s="145"/>
      <c r="E13" s="145"/>
      <c r="F13" s="145"/>
      <c r="G13" s="145"/>
      <c r="H13" s="145"/>
      <c r="I13" s="145"/>
      <c r="J13" s="146"/>
      <c r="K13" s="52"/>
      <c r="L13" s="57"/>
      <c r="M13" s="3"/>
      <c r="N13" s="11"/>
      <c r="O13" s="12" t="s">
        <v>6</v>
      </c>
    </row>
    <row r="14" spans="2:15" ht="30.75" customHeight="1" x14ac:dyDescent="0.25">
      <c r="B14" s="13">
        <v>2</v>
      </c>
      <c r="C14" s="126" t="s">
        <v>161</v>
      </c>
      <c r="D14" s="126"/>
      <c r="E14" s="126"/>
      <c r="F14" s="126"/>
      <c r="G14" s="126"/>
      <c r="H14" s="126"/>
      <c r="I14" s="126"/>
      <c r="J14" s="126"/>
      <c r="K14" s="14">
        <f>K18+K19+K20</f>
        <v>3</v>
      </c>
      <c r="L14" s="14">
        <f>L18+L19+L20</f>
        <v>1</v>
      </c>
      <c r="M14" s="3"/>
      <c r="N14" s="16"/>
      <c r="O14" s="12" t="s">
        <v>167</v>
      </c>
    </row>
    <row r="15" spans="2:15" ht="46.5" customHeight="1" x14ac:dyDescent="0.25">
      <c r="B15" s="57"/>
      <c r="C15" s="109" t="s">
        <v>66</v>
      </c>
      <c r="D15" s="109"/>
      <c r="E15" s="109"/>
      <c r="F15" s="109"/>
      <c r="G15" s="109"/>
      <c r="H15" s="109"/>
      <c r="I15" s="109"/>
      <c r="J15" s="109"/>
      <c r="K15" s="17" t="s">
        <v>11</v>
      </c>
      <c r="L15" s="17" t="s">
        <v>11</v>
      </c>
      <c r="M15" s="3"/>
      <c r="N15" s="18"/>
      <c r="O15" s="12" t="s">
        <v>122</v>
      </c>
    </row>
    <row r="16" spans="2:15" ht="46.5" customHeight="1" x14ac:dyDescent="0.25">
      <c r="B16" s="57"/>
      <c r="C16" s="109" t="s">
        <v>162</v>
      </c>
      <c r="D16" s="109"/>
      <c r="E16" s="109"/>
      <c r="F16" s="109"/>
      <c r="G16" s="109"/>
      <c r="H16" s="109"/>
      <c r="I16" s="109"/>
      <c r="J16" s="109"/>
      <c r="K16" s="17" t="s">
        <v>11</v>
      </c>
      <c r="L16" s="17" t="s">
        <v>11</v>
      </c>
      <c r="M16" s="3"/>
      <c r="N16" s="19"/>
      <c r="O16" s="12" t="s">
        <v>8</v>
      </c>
    </row>
    <row r="17" spans="2:15" ht="33" customHeight="1" x14ac:dyDescent="0.25">
      <c r="B17" s="57"/>
      <c r="C17" s="109" t="s">
        <v>67</v>
      </c>
      <c r="D17" s="109"/>
      <c r="E17" s="109"/>
      <c r="F17" s="109"/>
      <c r="G17" s="109"/>
      <c r="H17" s="109"/>
      <c r="I17" s="109"/>
      <c r="J17" s="109"/>
      <c r="K17" s="17" t="s">
        <v>11</v>
      </c>
      <c r="L17" s="17" t="s">
        <v>11</v>
      </c>
      <c r="M17" s="3"/>
      <c r="N17" s="20"/>
      <c r="O17" s="12" t="s">
        <v>9</v>
      </c>
    </row>
    <row r="18" spans="2:15" ht="31.5" customHeight="1" x14ac:dyDescent="0.25">
      <c r="B18" s="57"/>
      <c r="C18" s="129" t="s">
        <v>68</v>
      </c>
      <c r="D18" s="129"/>
      <c r="E18" s="129"/>
      <c r="F18" s="129"/>
      <c r="G18" s="129"/>
      <c r="H18" s="129"/>
      <c r="I18" s="129"/>
      <c r="J18" s="129"/>
      <c r="K18" s="21">
        <v>1</v>
      </c>
      <c r="L18" s="43">
        <v>0</v>
      </c>
      <c r="M18" s="3"/>
      <c r="N18" s="22"/>
      <c r="O18" s="12" t="s">
        <v>10</v>
      </c>
    </row>
    <row r="19" spans="2:15" ht="31.5" customHeight="1" x14ac:dyDescent="0.25">
      <c r="B19" s="57"/>
      <c r="C19" s="129" t="s">
        <v>151</v>
      </c>
      <c r="D19" s="129"/>
      <c r="E19" s="129"/>
      <c r="F19" s="129"/>
      <c r="G19" s="129"/>
      <c r="H19" s="129"/>
      <c r="I19" s="129"/>
      <c r="J19" s="129"/>
      <c r="K19" s="21">
        <v>1</v>
      </c>
      <c r="L19" s="43">
        <v>0</v>
      </c>
      <c r="M19" s="3"/>
      <c r="N19" s="23"/>
      <c r="O19" s="12" t="s">
        <v>125</v>
      </c>
    </row>
    <row r="20" spans="2:15" ht="31.5" customHeight="1" x14ac:dyDescent="0.25">
      <c r="B20" s="57"/>
      <c r="C20" s="132" t="s">
        <v>152</v>
      </c>
      <c r="D20" s="133"/>
      <c r="E20" s="133"/>
      <c r="F20" s="133"/>
      <c r="G20" s="133"/>
      <c r="H20" s="133"/>
      <c r="I20" s="133"/>
      <c r="J20" s="134"/>
      <c r="K20" s="21">
        <v>1</v>
      </c>
      <c r="L20" s="43">
        <v>1</v>
      </c>
      <c r="M20" s="3"/>
      <c r="N20" s="24"/>
      <c r="O20" s="52" t="s">
        <v>123</v>
      </c>
    </row>
    <row r="21" spans="2:15" ht="45.75" customHeight="1" x14ac:dyDescent="0.25">
      <c r="B21" s="57"/>
      <c r="C21" s="135" t="s">
        <v>153</v>
      </c>
      <c r="D21" s="136"/>
      <c r="E21" s="136"/>
      <c r="F21" s="136"/>
      <c r="G21" s="136"/>
      <c r="H21" s="136"/>
      <c r="I21" s="136"/>
      <c r="J21" s="137"/>
      <c r="K21" s="17" t="s">
        <v>11</v>
      </c>
      <c r="L21" s="17" t="s">
        <v>11</v>
      </c>
      <c r="M21" s="3"/>
      <c r="N21" s="25"/>
      <c r="O21" s="52" t="s">
        <v>134</v>
      </c>
    </row>
    <row r="22" spans="2:15" ht="22.5" customHeight="1" x14ac:dyDescent="0.25">
      <c r="B22" s="57"/>
      <c r="C22" s="159"/>
      <c r="D22" s="159"/>
      <c r="E22" s="159"/>
      <c r="F22" s="159"/>
      <c r="G22" s="159"/>
      <c r="H22" s="159"/>
      <c r="I22" s="159"/>
      <c r="J22" s="159"/>
      <c r="K22" s="52"/>
      <c r="L22" s="57"/>
      <c r="M22" s="3"/>
      <c r="N22" s="3"/>
      <c r="O22" s="3"/>
    </row>
    <row r="23" spans="2:15" ht="15.75" customHeight="1" x14ac:dyDescent="0.25">
      <c r="B23" s="8">
        <v>3</v>
      </c>
      <c r="C23" s="77" t="s">
        <v>69</v>
      </c>
      <c r="D23" s="77"/>
      <c r="E23" s="77"/>
      <c r="F23" s="77"/>
      <c r="G23" s="77"/>
      <c r="H23" s="77"/>
      <c r="I23" s="77"/>
      <c r="J23" s="77"/>
      <c r="K23" s="9">
        <f>K24+K25</f>
        <v>2</v>
      </c>
      <c r="L23" s="10">
        <f>L24+L25</f>
        <v>1</v>
      </c>
      <c r="M23" s="3"/>
      <c r="N23" s="3"/>
      <c r="O23" s="3"/>
    </row>
    <row r="24" spans="2:15" ht="31.5" customHeight="1" x14ac:dyDescent="0.25">
      <c r="B24" s="56"/>
      <c r="C24" s="111" t="s">
        <v>70</v>
      </c>
      <c r="D24" s="111"/>
      <c r="E24" s="111"/>
      <c r="F24" s="111"/>
      <c r="G24" s="111"/>
      <c r="H24" s="111"/>
      <c r="I24" s="111"/>
      <c r="J24" s="111"/>
      <c r="K24" s="52">
        <v>1</v>
      </c>
      <c r="L24" s="51">
        <v>1</v>
      </c>
      <c r="M24" s="3"/>
      <c r="N24" s="3"/>
      <c r="O24" s="3"/>
    </row>
    <row r="25" spans="2:15" x14ac:dyDescent="0.25">
      <c r="B25" s="57"/>
      <c r="C25" s="78" t="s">
        <v>71</v>
      </c>
      <c r="D25" s="78"/>
      <c r="E25" s="78"/>
      <c r="F25" s="78"/>
      <c r="G25" s="78"/>
      <c r="H25" s="78"/>
      <c r="I25" s="78"/>
      <c r="J25" s="78"/>
      <c r="K25" s="52">
        <v>1</v>
      </c>
      <c r="L25" s="1">
        <v>0</v>
      </c>
      <c r="M25" s="3"/>
      <c r="N25" s="3"/>
      <c r="O25" s="3"/>
    </row>
    <row r="26" spans="2:15" x14ac:dyDescent="0.25">
      <c r="B26" s="57"/>
      <c r="C26" s="106"/>
      <c r="D26" s="107"/>
      <c r="E26" s="107"/>
      <c r="F26" s="107"/>
      <c r="G26" s="107"/>
      <c r="H26" s="107"/>
      <c r="I26" s="107"/>
      <c r="J26" s="108"/>
      <c r="K26" s="52"/>
      <c r="L26" s="57"/>
      <c r="M26" s="3"/>
      <c r="N26" s="3"/>
      <c r="O26" s="3"/>
    </row>
    <row r="27" spans="2:15" ht="15" customHeight="1" x14ac:dyDescent="0.25">
      <c r="B27" s="13">
        <v>4</v>
      </c>
      <c r="C27" s="110" t="s">
        <v>72</v>
      </c>
      <c r="D27" s="110"/>
      <c r="E27" s="110"/>
      <c r="F27" s="110"/>
      <c r="G27" s="110"/>
      <c r="H27" s="110"/>
      <c r="I27" s="110"/>
      <c r="J27" s="110"/>
      <c r="K27" s="14">
        <v>3</v>
      </c>
      <c r="L27" s="15">
        <f>C159</f>
        <v>3</v>
      </c>
      <c r="M27" s="3"/>
      <c r="N27" s="3"/>
      <c r="O27" s="3"/>
    </row>
    <row r="28" spans="2:15" ht="30" customHeight="1" x14ac:dyDescent="0.25">
      <c r="B28" s="67"/>
      <c r="C28" s="109" t="s">
        <v>164</v>
      </c>
      <c r="D28" s="109"/>
      <c r="E28" s="109"/>
      <c r="F28" s="109"/>
      <c r="G28" s="109"/>
      <c r="H28" s="109"/>
      <c r="I28" s="109"/>
      <c r="J28" s="109"/>
      <c r="K28" s="44" t="s">
        <v>11</v>
      </c>
      <c r="L28" s="44" t="s">
        <v>11</v>
      </c>
      <c r="M28" s="3"/>
      <c r="N28" s="3"/>
      <c r="O28" s="3"/>
    </row>
    <row r="29" spans="2:15" ht="30" customHeight="1" x14ac:dyDescent="0.25">
      <c r="B29" s="150"/>
      <c r="C29" s="129" t="s">
        <v>163</v>
      </c>
      <c r="D29" s="129"/>
      <c r="E29" s="129"/>
      <c r="F29" s="129"/>
      <c r="G29" s="129"/>
      <c r="H29" s="129"/>
      <c r="I29" s="129"/>
      <c r="J29" s="129"/>
      <c r="K29" s="54">
        <v>1</v>
      </c>
      <c r="L29" s="47">
        <v>0</v>
      </c>
      <c r="M29" s="3"/>
      <c r="N29" s="3"/>
      <c r="O29" s="3"/>
    </row>
    <row r="30" spans="2:15" ht="30.75" customHeight="1" x14ac:dyDescent="0.25">
      <c r="B30" s="59"/>
      <c r="C30" s="132" t="s">
        <v>150</v>
      </c>
      <c r="D30" s="133"/>
      <c r="E30" s="133"/>
      <c r="F30" s="133"/>
      <c r="G30" s="133"/>
      <c r="H30" s="133"/>
      <c r="I30" s="133"/>
      <c r="J30" s="134"/>
      <c r="K30" s="54">
        <v>2</v>
      </c>
      <c r="L30" s="47">
        <v>2</v>
      </c>
      <c r="M30" s="3"/>
      <c r="N30" s="3"/>
      <c r="O30" s="3"/>
    </row>
    <row r="31" spans="2:15" x14ac:dyDescent="0.25">
      <c r="B31" s="26"/>
      <c r="C31" s="147"/>
      <c r="D31" s="148"/>
      <c r="E31" s="148"/>
      <c r="F31" s="148"/>
      <c r="G31" s="148"/>
      <c r="H31" s="148"/>
      <c r="I31" s="148"/>
      <c r="J31" s="149"/>
      <c r="K31" s="57"/>
      <c r="L31" s="57"/>
      <c r="M31" s="3"/>
      <c r="N31" s="3"/>
      <c r="O31" s="3"/>
    </row>
    <row r="32" spans="2:15" ht="18.75" x14ac:dyDescent="0.25">
      <c r="B32" s="80" t="s">
        <v>165</v>
      </c>
      <c r="C32" s="80"/>
      <c r="D32" s="80"/>
      <c r="E32" s="80"/>
      <c r="F32" s="80"/>
      <c r="G32" s="80"/>
      <c r="H32" s="80"/>
      <c r="I32" s="80"/>
      <c r="J32" s="80"/>
      <c r="K32" s="50">
        <f>K33+K39+K44</f>
        <v>8</v>
      </c>
      <c r="L32" s="50">
        <f>L33+L39+L44</f>
        <v>3</v>
      </c>
      <c r="M32" s="3"/>
      <c r="N32" s="3"/>
      <c r="O32" s="3"/>
    </row>
    <row r="33" spans="2:15" ht="15" customHeight="1" x14ac:dyDescent="0.25">
      <c r="B33" s="13">
        <v>5</v>
      </c>
      <c r="C33" s="110" t="s">
        <v>146</v>
      </c>
      <c r="D33" s="110"/>
      <c r="E33" s="110"/>
      <c r="F33" s="110"/>
      <c r="G33" s="110"/>
      <c r="H33" s="110"/>
      <c r="I33" s="110"/>
      <c r="J33" s="110"/>
      <c r="K33" s="15">
        <f>SUM(K35:K37)</f>
        <v>3</v>
      </c>
      <c r="L33" s="15">
        <f>L35+B159</f>
        <v>2</v>
      </c>
      <c r="M33" s="3"/>
      <c r="N33" s="3"/>
      <c r="O33" s="3"/>
    </row>
    <row r="34" spans="2:15" x14ac:dyDescent="0.25">
      <c r="B34" s="57"/>
      <c r="C34" s="109" t="s">
        <v>77</v>
      </c>
      <c r="D34" s="109"/>
      <c r="E34" s="109"/>
      <c r="F34" s="109"/>
      <c r="G34" s="109"/>
      <c r="H34" s="109"/>
      <c r="I34" s="109"/>
      <c r="J34" s="109"/>
      <c r="K34" s="27" t="s">
        <v>11</v>
      </c>
      <c r="L34" s="27" t="s">
        <v>11</v>
      </c>
      <c r="M34" s="3"/>
      <c r="N34" s="3"/>
      <c r="O34" s="3"/>
    </row>
    <row r="35" spans="2:15" ht="15" customHeight="1" x14ac:dyDescent="0.25">
      <c r="B35" s="57"/>
      <c r="C35" s="130" t="s">
        <v>76</v>
      </c>
      <c r="D35" s="130"/>
      <c r="E35" s="130"/>
      <c r="F35" s="130"/>
      <c r="G35" s="130"/>
      <c r="H35" s="130"/>
      <c r="I35" s="130"/>
      <c r="J35" s="130"/>
      <c r="K35" s="52">
        <v>1</v>
      </c>
      <c r="L35" s="43">
        <v>0</v>
      </c>
      <c r="M35" s="3"/>
      <c r="N35" s="3"/>
      <c r="O35" s="3"/>
    </row>
    <row r="36" spans="2:15" ht="15" customHeight="1" x14ac:dyDescent="0.25">
      <c r="B36" s="57"/>
      <c r="C36" s="130" t="s">
        <v>78</v>
      </c>
      <c r="D36" s="130"/>
      <c r="E36" s="130"/>
      <c r="F36" s="130"/>
      <c r="G36" s="130"/>
      <c r="H36" s="130"/>
      <c r="I36" s="130"/>
      <c r="J36" s="130"/>
      <c r="K36" s="52">
        <v>1</v>
      </c>
      <c r="L36" s="43">
        <v>0</v>
      </c>
      <c r="M36" s="3"/>
      <c r="N36" s="3"/>
      <c r="O36" s="3"/>
    </row>
    <row r="37" spans="2:15" x14ac:dyDescent="0.25">
      <c r="B37" s="57"/>
      <c r="C37" s="122" t="s">
        <v>79</v>
      </c>
      <c r="D37" s="122"/>
      <c r="E37" s="122"/>
      <c r="F37" s="122"/>
      <c r="G37" s="122"/>
      <c r="H37" s="122"/>
      <c r="I37" s="122"/>
      <c r="J37" s="122"/>
      <c r="K37" s="52">
        <v>1</v>
      </c>
      <c r="L37" s="43">
        <v>1</v>
      </c>
      <c r="M37" s="3"/>
      <c r="N37" s="3"/>
      <c r="O37" s="3"/>
    </row>
    <row r="38" spans="2:15" x14ac:dyDescent="0.25">
      <c r="B38" s="57"/>
      <c r="C38" s="106"/>
      <c r="D38" s="107"/>
      <c r="E38" s="107"/>
      <c r="F38" s="107"/>
      <c r="G38" s="107"/>
      <c r="H38" s="107"/>
      <c r="I38" s="107"/>
      <c r="J38" s="108"/>
      <c r="K38" s="57"/>
      <c r="L38" s="57"/>
      <c r="M38" s="3"/>
      <c r="N38" s="3"/>
      <c r="O38" s="3"/>
    </row>
    <row r="39" spans="2:15" ht="15" customHeight="1" x14ac:dyDescent="0.25">
      <c r="B39" s="13">
        <v>6</v>
      </c>
      <c r="C39" s="110" t="s">
        <v>147</v>
      </c>
      <c r="D39" s="110"/>
      <c r="E39" s="110"/>
      <c r="F39" s="110"/>
      <c r="G39" s="110"/>
      <c r="H39" s="110"/>
      <c r="I39" s="110"/>
      <c r="J39" s="110"/>
      <c r="K39" s="15">
        <f>SUM(K41:K42)</f>
        <v>3</v>
      </c>
      <c r="L39" s="15">
        <f>L41+L42</f>
        <v>0</v>
      </c>
      <c r="M39" s="3"/>
      <c r="N39" s="3"/>
      <c r="O39" s="3"/>
    </row>
    <row r="40" spans="2:15" ht="48.75" customHeight="1" x14ac:dyDescent="0.25">
      <c r="B40" s="57"/>
      <c r="C40" s="109" t="s">
        <v>166</v>
      </c>
      <c r="D40" s="109"/>
      <c r="E40" s="109"/>
      <c r="F40" s="109"/>
      <c r="G40" s="109"/>
      <c r="H40" s="109"/>
      <c r="I40" s="109"/>
      <c r="J40" s="109"/>
      <c r="K40" s="27" t="s">
        <v>11</v>
      </c>
      <c r="L40" s="27" t="s">
        <v>11</v>
      </c>
      <c r="M40" s="3"/>
      <c r="N40" s="3"/>
      <c r="O40" s="3"/>
    </row>
    <row r="41" spans="2:15" ht="31.5" customHeight="1" x14ac:dyDescent="0.25">
      <c r="B41" s="57"/>
      <c r="C41" s="78" t="s">
        <v>141</v>
      </c>
      <c r="D41" s="78"/>
      <c r="E41" s="78"/>
      <c r="F41" s="78"/>
      <c r="G41" s="78"/>
      <c r="H41" s="78"/>
      <c r="I41" s="78"/>
      <c r="J41" s="78"/>
      <c r="K41" s="52">
        <v>2</v>
      </c>
      <c r="L41" s="51">
        <v>0</v>
      </c>
      <c r="M41" s="3"/>
      <c r="N41" s="3"/>
      <c r="O41" s="3"/>
    </row>
    <row r="42" spans="2:15" ht="30" customHeight="1" x14ac:dyDescent="0.25">
      <c r="B42" s="57"/>
      <c r="C42" s="78" t="s">
        <v>80</v>
      </c>
      <c r="D42" s="78"/>
      <c r="E42" s="78"/>
      <c r="F42" s="78"/>
      <c r="G42" s="78"/>
      <c r="H42" s="78"/>
      <c r="I42" s="78"/>
      <c r="J42" s="78"/>
      <c r="K42" s="52">
        <v>1</v>
      </c>
      <c r="L42" s="51">
        <v>0</v>
      </c>
      <c r="M42" s="3"/>
      <c r="N42" s="3"/>
      <c r="O42" s="3"/>
    </row>
    <row r="43" spans="2:15" x14ac:dyDescent="0.25">
      <c r="B43" s="57"/>
      <c r="C43" s="106"/>
      <c r="D43" s="107"/>
      <c r="E43" s="107"/>
      <c r="F43" s="107"/>
      <c r="G43" s="107"/>
      <c r="H43" s="107"/>
      <c r="I43" s="107"/>
      <c r="J43" s="108"/>
      <c r="K43" s="57"/>
      <c r="L43" s="57"/>
      <c r="M43" s="3"/>
      <c r="N43" s="3"/>
      <c r="O43" s="3"/>
    </row>
    <row r="44" spans="2:15" ht="15" customHeight="1" x14ac:dyDescent="0.25">
      <c r="B44" s="8">
        <v>7</v>
      </c>
      <c r="C44" s="77" t="s">
        <v>148</v>
      </c>
      <c r="D44" s="77"/>
      <c r="E44" s="77"/>
      <c r="F44" s="77"/>
      <c r="G44" s="77"/>
      <c r="H44" s="77"/>
      <c r="I44" s="77"/>
      <c r="J44" s="77"/>
      <c r="K44" s="10">
        <f>SUM(K45:K46)</f>
        <v>2</v>
      </c>
      <c r="L44" s="10">
        <f>L45+L46</f>
        <v>1</v>
      </c>
      <c r="M44" s="3"/>
      <c r="N44" s="3"/>
      <c r="O44" s="3"/>
    </row>
    <row r="45" spans="2:15" x14ac:dyDescent="0.25">
      <c r="B45" s="57"/>
      <c r="C45" s="78" t="s">
        <v>81</v>
      </c>
      <c r="D45" s="78"/>
      <c r="E45" s="78"/>
      <c r="F45" s="78"/>
      <c r="G45" s="78"/>
      <c r="H45" s="78"/>
      <c r="I45" s="78"/>
      <c r="J45" s="78"/>
      <c r="K45" s="52">
        <v>1</v>
      </c>
      <c r="L45" s="51">
        <v>0</v>
      </c>
      <c r="M45" s="3"/>
      <c r="N45" s="3"/>
      <c r="O45" s="3"/>
    </row>
    <row r="46" spans="2:15" x14ac:dyDescent="0.25">
      <c r="B46" s="57"/>
      <c r="C46" s="78" t="s">
        <v>82</v>
      </c>
      <c r="D46" s="78"/>
      <c r="E46" s="78"/>
      <c r="F46" s="78"/>
      <c r="G46" s="78"/>
      <c r="H46" s="78"/>
      <c r="I46" s="78"/>
      <c r="J46" s="78"/>
      <c r="K46" s="52">
        <v>1</v>
      </c>
      <c r="L46" s="51">
        <v>1</v>
      </c>
      <c r="M46" s="3"/>
      <c r="N46" s="3"/>
      <c r="O46" s="3"/>
    </row>
    <row r="47" spans="2:15" x14ac:dyDescent="0.25">
      <c r="B47" s="28"/>
      <c r="C47" s="151"/>
      <c r="D47" s="152"/>
      <c r="E47" s="152"/>
      <c r="F47" s="152"/>
      <c r="G47" s="152"/>
      <c r="H47" s="152"/>
      <c r="I47" s="152"/>
      <c r="J47" s="153"/>
      <c r="K47" s="57"/>
      <c r="L47" s="28"/>
      <c r="M47" s="3"/>
      <c r="N47" s="3"/>
      <c r="O47" s="3"/>
    </row>
    <row r="48" spans="2:15" ht="18.75" x14ac:dyDescent="0.25">
      <c r="B48" s="131" t="s">
        <v>83</v>
      </c>
      <c r="C48" s="131"/>
      <c r="D48" s="131"/>
      <c r="E48" s="131"/>
      <c r="F48" s="131"/>
      <c r="G48" s="131"/>
      <c r="H48" s="131"/>
      <c r="I48" s="131"/>
      <c r="J48" s="131"/>
      <c r="K48" s="50">
        <f>K50+K54</f>
        <v>6</v>
      </c>
      <c r="L48" s="50">
        <f>L50+L54</f>
        <v>3</v>
      </c>
      <c r="M48" s="3"/>
      <c r="N48" s="3"/>
      <c r="O48" s="3"/>
    </row>
    <row r="49" spans="2:15" ht="59.25" customHeight="1" x14ac:dyDescent="0.25">
      <c r="B49" s="158" t="s">
        <v>142</v>
      </c>
      <c r="C49" s="158"/>
      <c r="D49" s="158"/>
      <c r="E49" s="158"/>
      <c r="F49" s="158"/>
      <c r="G49" s="158"/>
      <c r="H49" s="158"/>
      <c r="I49" s="158"/>
      <c r="J49" s="158"/>
      <c r="K49" s="156" t="s">
        <v>93</v>
      </c>
      <c r="L49" s="156"/>
      <c r="M49" s="3"/>
      <c r="N49" s="3"/>
      <c r="O49" s="3"/>
    </row>
    <row r="50" spans="2:15" ht="15" customHeight="1" x14ac:dyDescent="0.25">
      <c r="B50" s="8">
        <v>8</v>
      </c>
      <c r="C50" s="77" t="s">
        <v>84</v>
      </c>
      <c r="D50" s="77"/>
      <c r="E50" s="77"/>
      <c r="F50" s="77"/>
      <c r="G50" s="77"/>
      <c r="H50" s="77"/>
      <c r="I50" s="77"/>
      <c r="J50" s="77"/>
      <c r="K50" s="10">
        <f>IF(K49="Naturally Ventilated (NV)",1,2)</f>
        <v>2</v>
      </c>
      <c r="L50" s="10">
        <f>L52+B157</f>
        <v>1</v>
      </c>
      <c r="M50" s="29"/>
      <c r="N50" s="3"/>
      <c r="O50" s="3"/>
    </row>
    <row r="51" spans="2:15" ht="30.75" customHeight="1" x14ac:dyDescent="0.25">
      <c r="B51" s="57"/>
      <c r="C51" s="129" t="s">
        <v>129</v>
      </c>
      <c r="D51" s="129"/>
      <c r="E51" s="129"/>
      <c r="F51" s="129"/>
      <c r="G51" s="129"/>
      <c r="H51" s="129"/>
      <c r="I51" s="129"/>
      <c r="J51" s="129"/>
      <c r="K51" s="52">
        <f>IF(K49="Naturally Ventilated (NV)",0,1)</f>
        <v>1</v>
      </c>
      <c r="L51" s="51">
        <v>0</v>
      </c>
      <c r="M51" s="3"/>
      <c r="N51" s="3"/>
      <c r="O51" s="3"/>
    </row>
    <row r="52" spans="2:15" x14ac:dyDescent="0.25">
      <c r="B52" s="57"/>
      <c r="C52" s="128" t="s">
        <v>85</v>
      </c>
      <c r="D52" s="128"/>
      <c r="E52" s="128"/>
      <c r="F52" s="128"/>
      <c r="G52" s="128"/>
      <c r="H52" s="128"/>
      <c r="I52" s="128"/>
      <c r="J52" s="128"/>
      <c r="K52" s="52">
        <v>1</v>
      </c>
      <c r="L52" s="51">
        <v>1</v>
      </c>
      <c r="M52" s="3"/>
      <c r="N52" s="3"/>
      <c r="O52" s="3"/>
    </row>
    <row r="53" spans="2:15" x14ac:dyDescent="0.25">
      <c r="B53" s="57"/>
      <c r="C53" s="106"/>
      <c r="D53" s="107"/>
      <c r="E53" s="107"/>
      <c r="F53" s="107"/>
      <c r="G53" s="107"/>
      <c r="H53" s="107"/>
      <c r="I53" s="107"/>
      <c r="J53" s="108"/>
      <c r="K53" s="57"/>
      <c r="L53" s="57"/>
      <c r="M53" s="3"/>
      <c r="N53" s="3"/>
      <c r="O53" s="3"/>
    </row>
    <row r="54" spans="2:15" ht="15" customHeight="1" x14ac:dyDescent="0.25">
      <c r="B54" s="13">
        <v>9</v>
      </c>
      <c r="C54" s="110" t="s">
        <v>149</v>
      </c>
      <c r="D54" s="110"/>
      <c r="E54" s="110"/>
      <c r="F54" s="110"/>
      <c r="G54" s="110"/>
      <c r="H54" s="110"/>
      <c r="I54" s="110"/>
      <c r="J54" s="110"/>
      <c r="K54" s="15">
        <v>4</v>
      </c>
      <c r="L54" s="15">
        <f>IF(B56="Onsite plantation of trees",L57,L59)</f>
        <v>2</v>
      </c>
      <c r="M54" s="3"/>
      <c r="N54" s="3"/>
      <c r="O54" s="3"/>
    </row>
    <row r="55" spans="2:15" ht="31.5" customHeight="1" x14ac:dyDescent="0.25">
      <c r="B55" s="56"/>
      <c r="C55" s="109" t="s">
        <v>143</v>
      </c>
      <c r="D55" s="109"/>
      <c r="E55" s="109"/>
      <c r="F55" s="109"/>
      <c r="G55" s="109"/>
      <c r="H55" s="109"/>
      <c r="I55" s="109"/>
      <c r="J55" s="109"/>
      <c r="K55" s="17" t="s">
        <v>11</v>
      </c>
      <c r="L55" s="17" t="s">
        <v>11</v>
      </c>
      <c r="M55" s="3"/>
      <c r="N55" s="3"/>
      <c r="O55" s="3"/>
    </row>
    <row r="56" spans="2:15" ht="17.25" customHeight="1" x14ac:dyDescent="0.25">
      <c r="B56" s="154" t="s">
        <v>95</v>
      </c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3"/>
      <c r="N56" s="3"/>
      <c r="O56" s="3"/>
    </row>
    <row r="57" spans="2:15" ht="33" customHeight="1" x14ac:dyDescent="0.25">
      <c r="B57" s="30" t="s">
        <v>98</v>
      </c>
      <c r="C57" s="127" t="s">
        <v>90</v>
      </c>
      <c r="D57" s="127"/>
      <c r="E57" s="127"/>
      <c r="F57" s="127"/>
      <c r="G57" s="127"/>
      <c r="H57" s="127"/>
      <c r="I57" s="127"/>
      <c r="J57" s="127"/>
      <c r="K57" s="52">
        <f>4</f>
        <v>4</v>
      </c>
      <c r="L57" s="46">
        <f>VLOOKUP(C57,Table121415[],2,FALSE)</f>
        <v>2</v>
      </c>
      <c r="M57" s="3"/>
      <c r="N57" s="3"/>
      <c r="O57" s="3"/>
    </row>
    <row r="58" spans="2:15" ht="24.75" customHeight="1" x14ac:dyDescent="0.25">
      <c r="B58" s="155" t="s">
        <v>100</v>
      </c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3"/>
      <c r="N58" s="3"/>
      <c r="O58" s="3"/>
    </row>
    <row r="59" spans="2:15" ht="28.5" customHeight="1" x14ac:dyDescent="0.25">
      <c r="B59" s="30" t="s">
        <v>99</v>
      </c>
      <c r="C59" s="157" t="s">
        <v>88</v>
      </c>
      <c r="D59" s="157"/>
      <c r="E59" s="157"/>
      <c r="F59" s="157"/>
      <c r="G59" s="157"/>
      <c r="H59" s="157"/>
      <c r="I59" s="157"/>
      <c r="J59" s="157"/>
      <c r="K59" s="52">
        <v>4</v>
      </c>
      <c r="L59" s="46">
        <f>VLOOKUP(C59,Table1214151617[],2,FALSE)</f>
        <v>4</v>
      </c>
      <c r="M59" s="3"/>
      <c r="N59" s="3"/>
      <c r="O59" s="3"/>
    </row>
    <row r="60" spans="2:15" x14ac:dyDescent="0.25">
      <c r="B60" s="57"/>
      <c r="C60" s="106"/>
      <c r="D60" s="107"/>
      <c r="E60" s="107"/>
      <c r="F60" s="107"/>
      <c r="G60" s="107"/>
      <c r="H60" s="107"/>
      <c r="I60" s="107"/>
      <c r="J60" s="108"/>
      <c r="K60" s="57"/>
      <c r="L60" s="57"/>
      <c r="M60" s="3"/>
      <c r="N60" s="3"/>
      <c r="O60" s="3"/>
    </row>
    <row r="61" spans="2:15" ht="18.75" x14ac:dyDescent="0.25">
      <c r="B61" s="80" t="s">
        <v>101</v>
      </c>
      <c r="C61" s="80"/>
      <c r="D61" s="80"/>
      <c r="E61" s="80"/>
      <c r="F61" s="80"/>
      <c r="G61" s="80"/>
      <c r="H61" s="80"/>
      <c r="I61" s="80"/>
      <c r="J61" s="80"/>
      <c r="K61" s="50">
        <f>K62+K68</f>
        <v>8</v>
      </c>
      <c r="L61" s="50">
        <f>IF(B69="Existing rainwater harvesting system within school premises",(L70+L62),(L73+L62))</f>
        <v>1</v>
      </c>
      <c r="M61" s="3"/>
      <c r="N61" s="3"/>
      <c r="O61" s="3"/>
    </row>
    <row r="62" spans="2:15" ht="15" customHeight="1" x14ac:dyDescent="0.25">
      <c r="B62" s="13">
        <v>10</v>
      </c>
      <c r="C62" s="110" t="s">
        <v>102</v>
      </c>
      <c r="D62" s="110"/>
      <c r="E62" s="110"/>
      <c r="F62" s="110"/>
      <c r="G62" s="110"/>
      <c r="H62" s="110"/>
      <c r="I62" s="110"/>
      <c r="J62" s="110"/>
      <c r="K62" s="15">
        <f>K64</f>
        <v>5</v>
      </c>
      <c r="L62" s="15">
        <f>L64</f>
        <v>1</v>
      </c>
      <c r="M62" s="3"/>
      <c r="N62" s="3"/>
      <c r="O62" s="3"/>
    </row>
    <row r="63" spans="2:15" ht="30" customHeight="1" x14ac:dyDescent="0.25">
      <c r="B63" s="57"/>
      <c r="C63" s="109" t="s">
        <v>128</v>
      </c>
      <c r="D63" s="109"/>
      <c r="E63" s="109"/>
      <c r="F63" s="109"/>
      <c r="G63" s="109"/>
      <c r="H63" s="109"/>
      <c r="I63" s="109"/>
      <c r="J63" s="109"/>
      <c r="K63" s="17" t="s">
        <v>11</v>
      </c>
      <c r="L63" s="17" t="s">
        <v>11</v>
      </c>
      <c r="M63" s="3"/>
      <c r="N63" s="3"/>
      <c r="O63" s="3"/>
    </row>
    <row r="64" spans="2:15" x14ac:dyDescent="0.25">
      <c r="B64" s="31"/>
      <c r="C64" s="128" t="s">
        <v>136</v>
      </c>
      <c r="D64" s="128"/>
      <c r="E64" s="128"/>
      <c r="F64" s="128"/>
      <c r="G64" s="128"/>
      <c r="H64" s="128"/>
      <c r="I64" s="128"/>
      <c r="J64" s="128"/>
      <c r="K64" s="100">
        <v>5</v>
      </c>
      <c r="L64" s="120">
        <f>VLOOKUP(C65,Sheet2!E26:F29,2,FALSE)</f>
        <v>1</v>
      </c>
      <c r="M64" s="3"/>
      <c r="N64" s="3"/>
      <c r="O64" s="3"/>
    </row>
    <row r="65" spans="2:15" ht="15" customHeight="1" x14ac:dyDescent="0.25">
      <c r="B65" s="31"/>
      <c r="C65" s="123" t="s">
        <v>103</v>
      </c>
      <c r="D65" s="123"/>
      <c r="E65" s="123"/>
      <c r="F65" s="123"/>
      <c r="G65" s="123"/>
      <c r="H65" s="123"/>
      <c r="I65" s="123"/>
      <c r="J65" s="123"/>
      <c r="K65" s="100"/>
      <c r="L65" s="120"/>
      <c r="M65" s="3"/>
      <c r="N65" s="3"/>
      <c r="O65" s="3"/>
    </row>
    <row r="66" spans="2:15" x14ac:dyDescent="0.25">
      <c r="B66" s="57"/>
      <c r="C66" s="106"/>
      <c r="D66" s="107"/>
      <c r="E66" s="107"/>
      <c r="F66" s="107"/>
      <c r="G66" s="107"/>
      <c r="H66" s="107"/>
      <c r="I66" s="107"/>
      <c r="J66" s="108"/>
      <c r="K66" s="57"/>
      <c r="L66" s="57"/>
      <c r="M66" s="3"/>
      <c r="N66" s="3"/>
      <c r="O66" s="3"/>
    </row>
    <row r="67" spans="2:15" ht="39.75" customHeight="1" x14ac:dyDescent="0.25">
      <c r="B67" s="72" t="s">
        <v>144</v>
      </c>
      <c r="C67" s="73"/>
      <c r="D67" s="73"/>
      <c r="E67" s="73"/>
      <c r="F67" s="73"/>
      <c r="G67" s="73"/>
      <c r="H67" s="73"/>
      <c r="I67" s="73"/>
      <c r="J67" s="74"/>
      <c r="K67" s="75" t="s">
        <v>13</v>
      </c>
      <c r="L67" s="76"/>
      <c r="M67" s="3"/>
      <c r="N67" s="3"/>
    </row>
    <row r="68" spans="2:15" ht="15" customHeight="1" x14ac:dyDescent="0.25">
      <c r="B68" s="8">
        <v>11</v>
      </c>
      <c r="C68" s="77" t="s">
        <v>106</v>
      </c>
      <c r="D68" s="77"/>
      <c r="E68" s="77"/>
      <c r="F68" s="77"/>
      <c r="G68" s="77"/>
      <c r="H68" s="77"/>
      <c r="I68" s="77"/>
      <c r="J68" s="77"/>
      <c r="K68" s="10">
        <f>IF(K67="Yes",0,3)</f>
        <v>3</v>
      </c>
      <c r="L68" s="10">
        <f>IF(K67="yes",0,(IF(B69="new rainwater harvesting system",L73,L70)))</f>
        <v>1</v>
      </c>
      <c r="M68" s="3"/>
      <c r="N68" s="3"/>
      <c r="O68" s="3"/>
    </row>
    <row r="69" spans="2:15" ht="15" customHeight="1" x14ac:dyDescent="0.25">
      <c r="B69" s="101" t="s">
        <v>155</v>
      </c>
      <c r="C69" s="102"/>
      <c r="D69" s="102"/>
      <c r="E69" s="102"/>
      <c r="F69" s="102"/>
      <c r="G69" s="102"/>
      <c r="H69" s="102"/>
      <c r="I69" s="102"/>
      <c r="J69" s="102"/>
      <c r="K69" s="102"/>
      <c r="L69" s="103"/>
      <c r="M69" s="3"/>
      <c r="N69" s="3"/>
      <c r="O69" s="3"/>
    </row>
    <row r="70" spans="2:15" ht="33.75" customHeight="1" x14ac:dyDescent="0.25">
      <c r="B70" s="67"/>
      <c r="C70" s="78" t="s">
        <v>137</v>
      </c>
      <c r="D70" s="78"/>
      <c r="E70" s="78"/>
      <c r="F70" s="78"/>
      <c r="G70" s="78"/>
      <c r="H70" s="78"/>
      <c r="I70" s="78"/>
      <c r="J70" s="78"/>
      <c r="K70" s="139">
        <f>3</f>
        <v>3</v>
      </c>
      <c r="L70" s="141">
        <f>VLOOKUP(C71,Sheet2!H27:I29,2,FALSE)</f>
        <v>1</v>
      </c>
      <c r="M70" s="3"/>
      <c r="N70" s="3"/>
      <c r="O70" s="3"/>
    </row>
    <row r="71" spans="2:15" ht="15" customHeight="1" x14ac:dyDescent="0.25">
      <c r="B71" s="68"/>
      <c r="C71" s="143" t="s">
        <v>126</v>
      </c>
      <c r="D71" s="143"/>
      <c r="E71" s="143"/>
      <c r="F71" s="143"/>
      <c r="G71" s="143"/>
      <c r="H71" s="143"/>
      <c r="I71" s="143"/>
      <c r="J71" s="143"/>
      <c r="K71" s="140"/>
      <c r="L71" s="142"/>
      <c r="M71" s="3"/>
      <c r="N71" s="3"/>
      <c r="O71" s="3"/>
    </row>
    <row r="72" spans="2:15" ht="15" customHeight="1" x14ac:dyDescent="0.25">
      <c r="B72" s="69" t="s">
        <v>100</v>
      </c>
      <c r="C72" s="70"/>
      <c r="D72" s="70"/>
      <c r="E72" s="70"/>
      <c r="F72" s="70"/>
      <c r="G72" s="70"/>
      <c r="H72" s="70"/>
      <c r="I72" s="70"/>
      <c r="J72" s="70"/>
      <c r="K72" s="70"/>
      <c r="L72" s="71"/>
      <c r="M72" s="3"/>
      <c r="N72" s="3"/>
      <c r="O72" s="3"/>
    </row>
    <row r="73" spans="2:15" ht="29.25" customHeight="1" x14ac:dyDescent="0.25">
      <c r="B73" s="57"/>
      <c r="C73" s="128" t="s">
        <v>140</v>
      </c>
      <c r="D73" s="128"/>
      <c r="E73" s="128"/>
      <c r="F73" s="128"/>
      <c r="G73" s="128"/>
      <c r="H73" s="128"/>
      <c r="I73" s="128"/>
      <c r="J73" s="128"/>
      <c r="K73" s="52">
        <v>3</v>
      </c>
      <c r="L73" s="51">
        <v>0</v>
      </c>
      <c r="M73" s="3"/>
      <c r="N73" s="3"/>
      <c r="O73" s="3"/>
    </row>
    <row r="74" spans="2:15" x14ac:dyDescent="0.25">
      <c r="B74" s="57"/>
      <c r="C74" s="106"/>
      <c r="D74" s="107"/>
      <c r="E74" s="107"/>
      <c r="F74" s="107"/>
      <c r="G74" s="107"/>
      <c r="H74" s="107"/>
      <c r="I74" s="107"/>
      <c r="J74" s="108"/>
      <c r="K74" s="57"/>
      <c r="L74" s="57"/>
      <c r="M74" s="3"/>
      <c r="N74" s="3"/>
      <c r="O74" s="3"/>
    </row>
    <row r="75" spans="2:15" ht="18.75" x14ac:dyDescent="0.25">
      <c r="B75" s="138" t="s">
        <v>107</v>
      </c>
      <c r="C75" s="138"/>
      <c r="D75" s="138"/>
      <c r="E75" s="138"/>
      <c r="F75" s="138"/>
      <c r="G75" s="138"/>
      <c r="H75" s="138"/>
      <c r="I75" s="138"/>
      <c r="J75" s="138"/>
      <c r="K75" s="50">
        <f>K76+K81</f>
        <v>7</v>
      </c>
      <c r="L75" s="50">
        <f>L76+L81</f>
        <v>3</v>
      </c>
      <c r="M75" s="3"/>
      <c r="N75" s="3"/>
      <c r="O75" s="3"/>
    </row>
    <row r="76" spans="2:15" ht="15" customHeight="1" x14ac:dyDescent="0.25">
      <c r="B76" s="8">
        <v>12</v>
      </c>
      <c r="C76" s="77" t="s">
        <v>108</v>
      </c>
      <c r="D76" s="77"/>
      <c r="E76" s="77"/>
      <c r="F76" s="77"/>
      <c r="G76" s="77"/>
      <c r="H76" s="77"/>
      <c r="I76" s="77"/>
      <c r="J76" s="77"/>
      <c r="K76" s="10">
        <f>SUM(K77:K79)</f>
        <v>4</v>
      </c>
      <c r="L76" s="10">
        <f>L77+L79</f>
        <v>3</v>
      </c>
      <c r="M76" s="3"/>
      <c r="N76" s="3"/>
      <c r="O76" s="3"/>
    </row>
    <row r="77" spans="2:15" ht="32.25" customHeight="1" x14ac:dyDescent="0.25">
      <c r="B77" s="57"/>
      <c r="C77" s="78" t="s">
        <v>109</v>
      </c>
      <c r="D77" s="78"/>
      <c r="E77" s="78"/>
      <c r="F77" s="78"/>
      <c r="G77" s="78"/>
      <c r="H77" s="78"/>
      <c r="I77" s="78"/>
      <c r="J77" s="78"/>
      <c r="K77" s="100">
        <v>3</v>
      </c>
      <c r="L77" s="99">
        <v>3</v>
      </c>
      <c r="M77" s="3"/>
      <c r="N77" s="3"/>
      <c r="O77" s="3"/>
    </row>
    <row r="78" spans="2:15" ht="33.75" customHeight="1" x14ac:dyDescent="0.25">
      <c r="B78" s="57"/>
      <c r="C78" s="78" t="s">
        <v>145</v>
      </c>
      <c r="D78" s="78"/>
      <c r="E78" s="78"/>
      <c r="F78" s="78"/>
      <c r="G78" s="78"/>
      <c r="H78" s="78"/>
      <c r="I78" s="78"/>
      <c r="J78" s="78"/>
      <c r="K78" s="100"/>
      <c r="L78" s="99"/>
      <c r="M78" s="3"/>
      <c r="N78" s="3"/>
      <c r="O78" s="3"/>
    </row>
    <row r="79" spans="2:15" ht="30.75" customHeight="1" x14ac:dyDescent="0.25">
      <c r="B79" s="57"/>
      <c r="C79" s="78" t="s">
        <v>110</v>
      </c>
      <c r="D79" s="78"/>
      <c r="E79" s="78"/>
      <c r="F79" s="78"/>
      <c r="G79" s="78"/>
      <c r="H79" s="78"/>
      <c r="I79" s="78"/>
      <c r="J79" s="78"/>
      <c r="K79" s="52">
        <v>1</v>
      </c>
      <c r="L79" s="51">
        <v>0</v>
      </c>
      <c r="M79" s="3"/>
      <c r="N79" s="3"/>
      <c r="O79" s="3"/>
    </row>
    <row r="80" spans="2:15" x14ac:dyDescent="0.25">
      <c r="B80" s="57"/>
      <c r="C80" s="106"/>
      <c r="D80" s="107"/>
      <c r="E80" s="107"/>
      <c r="F80" s="107"/>
      <c r="G80" s="107"/>
      <c r="H80" s="107"/>
      <c r="I80" s="107"/>
      <c r="J80" s="108"/>
      <c r="K80" s="57"/>
      <c r="L80" s="57"/>
      <c r="M80" s="3"/>
      <c r="N80" s="3"/>
      <c r="O80" s="3"/>
    </row>
    <row r="81" spans="2:15" ht="15" customHeight="1" x14ac:dyDescent="0.25">
      <c r="B81" s="8">
        <v>13</v>
      </c>
      <c r="C81" s="77" t="s">
        <v>111</v>
      </c>
      <c r="D81" s="77"/>
      <c r="E81" s="77"/>
      <c r="F81" s="77"/>
      <c r="G81" s="77"/>
      <c r="H81" s="77"/>
      <c r="I81" s="77"/>
      <c r="J81" s="77"/>
      <c r="K81" s="10">
        <f>SUM(K82:K83)</f>
        <v>3</v>
      </c>
      <c r="L81" s="10">
        <f>L82+L83</f>
        <v>0</v>
      </c>
      <c r="M81" s="3"/>
      <c r="N81" s="3"/>
      <c r="O81" s="3"/>
    </row>
    <row r="82" spans="2:15" ht="30" customHeight="1" x14ac:dyDescent="0.25">
      <c r="B82" s="57"/>
      <c r="C82" s="78" t="s">
        <v>113</v>
      </c>
      <c r="D82" s="78"/>
      <c r="E82" s="78"/>
      <c r="F82" s="78"/>
      <c r="G82" s="78"/>
      <c r="H82" s="78"/>
      <c r="I82" s="78"/>
      <c r="J82" s="78"/>
      <c r="K82" s="52">
        <v>1</v>
      </c>
      <c r="L82" s="51">
        <v>0</v>
      </c>
      <c r="M82" s="3"/>
      <c r="N82" s="3"/>
      <c r="O82" s="3"/>
    </row>
    <row r="83" spans="2:15" ht="31.5" customHeight="1" x14ac:dyDescent="0.25">
      <c r="B83" s="57"/>
      <c r="C83" s="111" t="s">
        <v>112</v>
      </c>
      <c r="D83" s="111"/>
      <c r="E83" s="111"/>
      <c r="F83" s="111"/>
      <c r="G83" s="111"/>
      <c r="H83" s="111"/>
      <c r="I83" s="111"/>
      <c r="J83" s="111"/>
      <c r="K83" s="52">
        <v>2</v>
      </c>
      <c r="L83" s="51">
        <v>0</v>
      </c>
      <c r="M83" s="3"/>
      <c r="N83" s="3"/>
      <c r="O83" s="3"/>
    </row>
    <row r="84" spans="2:15" x14ac:dyDescent="0.25">
      <c r="B84" s="57"/>
      <c r="C84" s="106"/>
      <c r="D84" s="107"/>
      <c r="E84" s="107"/>
      <c r="F84" s="107"/>
      <c r="G84" s="107"/>
      <c r="H84" s="107"/>
      <c r="I84" s="107"/>
      <c r="J84" s="108"/>
      <c r="K84" s="57"/>
      <c r="L84" s="57"/>
      <c r="M84" s="3"/>
      <c r="N84" s="3"/>
      <c r="O84" s="3"/>
    </row>
    <row r="85" spans="2:15" ht="18.75" x14ac:dyDescent="0.25">
      <c r="B85" s="138" t="s">
        <v>114</v>
      </c>
      <c r="C85" s="138"/>
      <c r="D85" s="138"/>
      <c r="E85" s="138"/>
      <c r="F85" s="138"/>
      <c r="G85" s="138"/>
      <c r="H85" s="138"/>
      <c r="I85" s="138"/>
      <c r="J85" s="138"/>
      <c r="K85" s="50">
        <f>K86+K91</f>
        <v>9</v>
      </c>
      <c r="L85" s="50">
        <f>L86+L91</f>
        <v>3</v>
      </c>
      <c r="M85" s="3"/>
      <c r="N85" s="34"/>
      <c r="O85" s="34"/>
    </row>
    <row r="86" spans="2:15" ht="15" customHeight="1" x14ac:dyDescent="0.25">
      <c r="B86" s="13">
        <v>14</v>
      </c>
      <c r="C86" s="110" t="s">
        <v>115</v>
      </c>
      <c r="D86" s="110"/>
      <c r="E86" s="110"/>
      <c r="F86" s="110"/>
      <c r="G86" s="110"/>
      <c r="H86" s="110"/>
      <c r="I86" s="110"/>
      <c r="J86" s="110"/>
      <c r="K86" s="14">
        <v>3</v>
      </c>
      <c r="L86" s="15">
        <f>L89</f>
        <v>3</v>
      </c>
      <c r="M86" s="3"/>
      <c r="N86" s="34"/>
      <c r="O86" s="34"/>
    </row>
    <row r="87" spans="2:15" s="35" customFormat="1" ht="69" customHeight="1" x14ac:dyDescent="0.25">
      <c r="B87" s="32"/>
      <c r="C87" s="109" t="s">
        <v>116</v>
      </c>
      <c r="D87" s="109"/>
      <c r="E87" s="109"/>
      <c r="F87" s="109"/>
      <c r="G87" s="109"/>
      <c r="H87" s="109"/>
      <c r="I87" s="109"/>
      <c r="J87" s="109"/>
      <c r="K87" s="33" t="s">
        <v>11</v>
      </c>
      <c r="L87" s="33" t="s">
        <v>11</v>
      </c>
      <c r="M87" s="34"/>
      <c r="N87" s="34"/>
      <c r="O87" s="34"/>
    </row>
    <row r="88" spans="2:15" s="35" customFormat="1" ht="22.5" customHeight="1" x14ac:dyDescent="0.25">
      <c r="B88" s="32"/>
      <c r="C88" s="109" t="s">
        <v>117</v>
      </c>
      <c r="D88" s="109"/>
      <c r="E88" s="109"/>
      <c r="F88" s="109"/>
      <c r="G88" s="109"/>
      <c r="H88" s="109"/>
      <c r="I88" s="109"/>
      <c r="J88" s="109"/>
      <c r="K88" s="33" t="s">
        <v>11</v>
      </c>
      <c r="L88" s="33" t="s">
        <v>11</v>
      </c>
      <c r="M88" s="34"/>
      <c r="N88" s="3"/>
      <c r="O88" s="3"/>
    </row>
    <row r="89" spans="2:15" s="35" customFormat="1" ht="31.5" customHeight="1" x14ac:dyDescent="0.25">
      <c r="B89" s="36"/>
      <c r="C89" s="121" t="s">
        <v>118</v>
      </c>
      <c r="D89" s="121"/>
      <c r="E89" s="121"/>
      <c r="F89" s="121"/>
      <c r="G89" s="121"/>
      <c r="H89" s="121"/>
      <c r="I89" s="121"/>
      <c r="J89" s="121"/>
      <c r="K89" s="37">
        <v>3</v>
      </c>
      <c r="L89" s="48">
        <v>3</v>
      </c>
      <c r="M89" s="34"/>
      <c r="N89" s="3"/>
      <c r="O89" s="3"/>
    </row>
    <row r="90" spans="2:15" x14ac:dyDescent="0.25">
      <c r="B90" s="56"/>
      <c r="C90" s="106"/>
      <c r="D90" s="107"/>
      <c r="E90" s="107"/>
      <c r="F90" s="107"/>
      <c r="G90" s="107"/>
      <c r="H90" s="107"/>
      <c r="I90" s="107"/>
      <c r="J90" s="108"/>
      <c r="K90" s="52"/>
      <c r="L90" s="57"/>
      <c r="M90" s="3"/>
      <c r="N90" s="3"/>
      <c r="O90" s="3"/>
    </row>
    <row r="91" spans="2:15" ht="15" customHeight="1" x14ac:dyDescent="0.25">
      <c r="B91" s="13">
        <v>15</v>
      </c>
      <c r="C91" s="110" t="s">
        <v>119</v>
      </c>
      <c r="D91" s="110"/>
      <c r="E91" s="110"/>
      <c r="F91" s="110"/>
      <c r="G91" s="110"/>
      <c r="H91" s="110"/>
      <c r="I91" s="110"/>
      <c r="J91" s="110"/>
      <c r="K91" s="14">
        <f>K94</f>
        <v>6</v>
      </c>
      <c r="L91" s="15" t="str">
        <f>L94</f>
        <v>0</v>
      </c>
      <c r="M91" s="3"/>
      <c r="N91" s="3"/>
      <c r="O91" s="3"/>
    </row>
    <row r="92" spans="2:15" ht="30.75" customHeight="1" x14ac:dyDescent="0.25">
      <c r="B92" s="56"/>
      <c r="C92" s="109" t="s">
        <v>139</v>
      </c>
      <c r="D92" s="109"/>
      <c r="E92" s="109"/>
      <c r="F92" s="109"/>
      <c r="G92" s="109"/>
      <c r="H92" s="109"/>
      <c r="I92" s="109"/>
      <c r="J92" s="109"/>
      <c r="K92" s="17" t="s">
        <v>11</v>
      </c>
      <c r="L92" s="17" t="s">
        <v>11</v>
      </c>
      <c r="M92" s="3"/>
      <c r="N92" s="3"/>
      <c r="O92" s="3"/>
    </row>
    <row r="93" spans="2:15" ht="18.75" customHeight="1" x14ac:dyDescent="0.25">
      <c r="B93" s="56"/>
      <c r="C93" s="109" t="s">
        <v>138</v>
      </c>
      <c r="D93" s="109"/>
      <c r="E93" s="109"/>
      <c r="F93" s="109"/>
      <c r="G93" s="109"/>
      <c r="H93" s="109"/>
      <c r="I93" s="109"/>
      <c r="J93" s="109"/>
      <c r="K93" s="17" t="s">
        <v>11</v>
      </c>
      <c r="L93" s="17" t="s">
        <v>11</v>
      </c>
      <c r="M93" s="3"/>
      <c r="N93" s="3"/>
      <c r="O93" s="3"/>
    </row>
    <row r="94" spans="2:15" x14ac:dyDescent="0.25">
      <c r="B94" s="124"/>
      <c r="C94" s="122" t="s">
        <v>135</v>
      </c>
      <c r="D94" s="122"/>
      <c r="E94" s="122"/>
      <c r="F94" s="122"/>
      <c r="G94" s="122"/>
      <c r="H94" s="122"/>
      <c r="I94" s="122"/>
      <c r="J94" s="122"/>
      <c r="K94" s="100">
        <v>6</v>
      </c>
      <c r="L94" s="120" t="str">
        <f>(IF(C95="Please select one of the options from below","0",IF(C95="Any 2 measures from the list of social measures provided in the manual","4", IF(C95="Any 4 measures from the list of social measures provided in the manual","6"))))</f>
        <v>0</v>
      </c>
      <c r="M94" s="3"/>
      <c r="N94" s="3"/>
      <c r="O94" s="3"/>
    </row>
    <row r="95" spans="2:15" x14ac:dyDescent="0.25">
      <c r="B95" s="124"/>
      <c r="C95" s="123" t="s">
        <v>14</v>
      </c>
      <c r="D95" s="123"/>
      <c r="E95" s="123"/>
      <c r="F95" s="123"/>
      <c r="G95" s="123"/>
      <c r="H95" s="123"/>
      <c r="I95" s="123"/>
      <c r="J95" s="123"/>
      <c r="K95" s="100"/>
      <c r="L95" s="120"/>
      <c r="M95" s="3"/>
      <c r="N95" s="3"/>
      <c r="O95" s="3"/>
    </row>
    <row r="96" spans="2:15" x14ac:dyDescent="0.25">
      <c r="B96" s="55"/>
      <c r="C96" s="106"/>
      <c r="D96" s="107"/>
      <c r="E96" s="107"/>
      <c r="F96" s="107"/>
      <c r="G96" s="107"/>
      <c r="H96" s="107"/>
      <c r="I96" s="107"/>
      <c r="J96" s="108"/>
      <c r="K96" s="57"/>
      <c r="L96" s="57"/>
      <c r="M96" s="3"/>
      <c r="N96" s="3"/>
      <c r="O96" s="3"/>
    </row>
    <row r="97" spans="2:15" ht="20.25" customHeight="1" x14ac:dyDescent="0.25">
      <c r="B97" s="80" t="s">
        <v>16</v>
      </c>
      <c r="C97" s="80"/>
      <c r="D97" s="80"/>
      <c r="E97" s="80"/>
      <c r="F97" s="80"/>
      <c r="G97" s="80"/>
      <c r="H97" s="80"/>
      <c r="I97" s="80"/>
      <c r="J97" s="80"/>
      <c r="K97" s="50">
        <f>K99</f>
        <v>2</v>
      </c>
      <c r="L97" s="50" t="str">
        <f>L98</f>
        <v>1</v>
      </c>
      <c r="M97" s="3"/>
      <c r="N97" s="3"/>
      <c r="O97" s="3"/>
    </row>
    <row r="98" spans="2:15" x14ac:dyDescent="0.25">
      <c r="B98" s="8">
        <v>16</v>
      </c>
      <c r="C98" s="112" t="s">
        <v>120</v>
      </c>
      <c r="D98" s="112"/>
      <c r="E98" s="112"/>
      <c r="F98" s="112"/>
      <c r="G98" s="112"/>
      <c r="H98" s="112"/>
      <c r="I98" s="112"/>
      <c r="J98" s="112"/>
      <c r="K98" s="10">
        <f>K99</f>
        <v>2</v>
      </c>
      <c r="L98" s="9" t="str">
        <f>L99</f>
        <v>1</v>
      </c>
      <c r="M98" s="3"/>
      <c r="N98" s="3"/>
      <c r="O98" s="3"/>
    </row>
    <row r="99" spans="2:15" x14ac:dyDescent="0.25">
      <c r="B99" s="31"/>
      <c r="C99" s="122" t="s">
        <v>135</v>
      </c>
      <c r="D99" s="122"/>
      <c r="E99" s="122"/>
      <c r="F99" s="122"/>
      <c r="G99" s="122"/>
      <c r="H99" s="122"/>
      <c r="I99" s="122"/>
      <c r="J99" s="122"/>
      <c r="K99" s="100">
        <f>2</f>
        <v>2</v>
      </c>
      <c r="L99" s="120" t="str">
        <f>(IF(C100="Please select one of the options ","0",IF(C100="1 innovative strategy apart from all 15 criteria","1", IF(C100="2 innovative strategies apart from all 15 criteria","2"))))</f>
        <v>1</v>
      </c>
      <c r="M99" s="3"/>
      <c r="N99" s="3"/>
      <c r="O99" s="3"/>
    </row>
    <row r="100" spans="2:15" x14ac:dyDescent="0.25">
      <c r="B100" s="31"/>
      <c r="C100" s="123" t="s">
        <v>132</v>
      </c>
      <c r="D100" s="123"/>
      <c r="E100" s="123"/>
      <c r="F100" s="123"/>
      <c r="G100" s="123"/>
      <c r="H100" s="123"/>
      <c r="I100" s="123"/>
      <c r="J100" s="123"/>
      <c r="K100" s="100"/>
      <c r="L100" s="120"/>
      <c r="M100" s="3"/>
      <c r="N100" s="3"/>
      <c r="O100" s="3"/>
    </row>
    <row r="101" spans="2:15" x14ac:dyDescent="0.25">
      <c r="B101" s="38"/>
      <c r="C101" s="3"/>
      <c r="D101" s="39"/>
      <c r="E101" s="39"/>
      <c r="F101" s="3"/>
      <c r="G101" s="3"/>
      <c r="H101" s="3"/>
      <c r="I101" s="3"/>
      <c r="J101" s="3"/>
      <c r="K101" s="38"/>
      <c r="L101" s="3"/>
      <c r="M101" s="3"/>
    </row>
    <row r="102" spans="2:15" x14ac:dyDescent="0.25">
      <c r="B102" s="38"/>
      <c r="C102" s="3"/>
      <c r="D102" s="39"/>
      <c r="E102" s="39"/>
      <c r="F102" s="3"/>
      <c r="G102" s="3"/>
      <c r="H102" s="3"/>
      <c r="I102" s="3"/>
      <c r="J102" s="3"/>
      <c r="K102" s="45" t="s">
        <v>156</v>
      </c>
      <c r="L102" s="45" t="s">
        <v>157</v>
      </c>
      <c r="M102" s="3"/>
    </row>
    <row r="103" spans="2:15" x14ac:dyDescent="0.25">
      <c r="B103" s="40"/>
      <c r="C103" s="6"/>
      <c r="D103" s="41"/>
      <c r="E103" s="41"/>
      <c r="F103" s="106" t="s">
        <v>17</v>
      </c>
      <c r="G103" s="107"/>
      <c r="H103" s="107"/>
      <c r="I103" s="107"/>
      <c r="J103" s="108"/>
      <c r="K103" s="58">
        <f>K9+K32+K48+K61+K75+K85</f>
        <v>50</v>
      </c>
      <c r="L103" s="42">
        <f>L9+L32+L48+L61+L75+L85</f>
        <v>22</v>
      </c>
      <c r="M103" s="3"/>
    </row>
    <row r="104" spans="2:15" x14ac:dyDescent="0.25">
      <c r="B104" s="40"/>
      <c r="C104" s="6"/>
      <c r="D104" s="6"/>
      <c r="E104" s="6"/>
      <c r="F104" s="106" t="s">
        <v>18</v>
      </c>
      <c r="G104" s="107"/>
      <c r="H104" s="107"/>
      <c r="I104" s="107"/>
      <c r="J104" s="108"/>
      <c r="K104" s="58">
        <f>K103+K97</f>
        <v>52</v>
      </c>
      <c r="L104" s="53">
        <f>L103+L97</f>
        <v>23</v>
      </c>
      <c r="M104" s="3"/>
    </row>
    <row r="105" spans="2:15" ht="18.75" x14ac:dyDescent="0.25">
      <c r="B105" s="40"/>
      <c r="C105" s="6"/>
      <c r="D105" s="6"/>
      <c r="E105" s="6"/>
      <c r="F105" s="113" t="s">
        <v>19</v>
      </c>
      <c r="G105" s="114"/>
      <c r="H105" s="114"/>
      <c r="I105" s="114"/>
      <c r="J105" s="115"/>
      <c r="K105" s="116">
        <f>(L104/K103)*100</f>
        <v>46</v>
      </c>
      <c r="L105" s="117"/>
      <c r="M105" s="3"/>
    </row>
    <row r="106" spans="2:15" x14ac:dyDescent="0.25">
      <c r="B106" s="40"/>
      <c r="C106" s="6"/>
      <c r="D106" s="6"/>
      <c r="E106" s="6"/>
      <c r="F106" s="106" t="s">
        <v>1</v>
      </c>
      <c r="G106" s="107"/>
      <c r="H106" s="107"/>
      <c r="I106" s="107"/>
      <c r="J106" s="108"/>
      <c r="K106" s="118" t="str">
        <f>IF(K105&gt;=85.51," 5 Star",IF(K105&lt;85.49,IF(K105&gt;=70.5,"4 Star",IF(K105&lt;70.49,IF(K105&gt;=55.5,"3 Star",IF(K105&lt;55.49,IF(K105&gt;=40.5,"2 Star",IF(K105&gt;=25,"1 Star"," Not certified"))))))))</f>
        <v>2 Star</v>
      </c>
      <c r="L106" s="119"/>
      <c r="M106" s="3"/>
    </row>
    <row r="157" spans="2:3" x14ac:dyDescent="0.25">
      <c r="B157" s="2">
        <f>IF(K49="Naturally Ventilated (NV)",0,L51)</f>
        <v>0</v>
      </c>
    </row>
    <row r="159" spans="2:3" x14ac:dyDescent="0.25">
      <c r="B159" s="2">
        <f>IF(L37=1,2,L36)</f>
        <v>2</v>
      </c>
      <c r="C159" s="2">
        <f>IF(L30=2,3,L29)</f>
        <v>3</v>
      </c>
    </row>
    <row r="163" spans="3:3" x14ac:dyDescent="0.25">
      <c r="C163" s="2">
        <f>IF(B69="Existing rainwater harvesting system within school premises",L70,L73)</f>
        <v>0</v>
      </c>
    </row>
  </sheetData>
  <sheetProtection password="B8E9" sheet="1" objects="1" scenarios="1" formatCells="0" selectLockedCells="1"/>
  <mergeCells count="123">
    <mergeCell ref="C33:J33"/>
    <mergeCell ref="C34:J34"/>
    <mergeCell ref="C35:J35"/>
    <mergeCell ref="K70:K71"/>
    <mergeCell ref="C73:J73"/>
    <mergeCell ref="L70:L71"/>
    <mergeCell ref="C30:J30"/>
    <mergeCell ref="C71:J71"/>
    <mergeCell ref="C13:J13"/>
    <mergeCell ref="C26:J26"/>
    <mergeCell ref="C31:J31"/>
    <mergeCell ref="B28:B29"/>
    <mergeCell ref="C38:J38"/>
    <mergeCell ref="C43:J43"/>
    <mergeCell ref="C47:J47"/>
    <mergeCell ref="B56:L56"/>
    <mergeCell ref="B61:J61"/>
    <mergeCell ref="B58:L58"/>
    <mergeCell ref="K49:L49"/>
    <mergeCell ref="C53:J53"/>
    <mergeCell ref="B32:J32"/>
    <mergeCell ref="C59:J59"/>
    <mergeCell ref="B49:J49"/>
    <mergeCell ref="C17:J17"/>
    <mergeCell ref="C18:J18"/>
    <mergeCell ref="C19:J19"/>
    <mergeCell ref="C22:J22"/>
    <mergeCell ref="C37:J37"/>
    <mergeCell ref="C20:J20"/>
    <mergeCell ref="C21:J21"/>
    <mergeCell ref="C29:J29"/>
    <mergeCell ref="L99:L100"/>
    <mergeCell ref="B85:J85"/>
    <mergeCell ref="B75:J75"/>
    <mergeCell ref="K77:K78"/>
    <mergeCell ref="L77:L78"/>
    <mergeCell ref="C77:J77"/>
    <mergeCell ref="C78:J78"/>
    <mergeCell ref="C81:J81"/>
    <mergeCell ref="C82:J82"/>
    <mergeCell ref="C83:J83"/>
    <mergeCell ref="K94:K95"/>
    <mergeCell ref="C80:J80"/>
    <mergeCell ref="C84:J84"/>
    <mergeCell ref="C79:J79"/>
    <mergeCell ref="C76:J76"/>
    <mergeCell ref="C74:J74"/>
    <mergeCell ref="L64:L65"/>
    <mergeCell ref="C65:J65"/>
    <mergeCell ref="C64:J64"/>
    <mergeCell ref="K64:K65"/>
    <mergeCell ref="F104:J104"/>
    <mergeCell ref="F103:J103"/>
    <mergeCell ref="C98:J98"/>
    <mergeCell ref="C87:J87"/>
    <mergeCell ref="C86:J86"/>
    <mergeCell ref="F105:J105"/>
    <mergeCell ref="K105:L105"/>
    <mergeCell ref="F106:J106"/>
    <mergeCell ref="K106:L106"/>
    <mergeCell ref="L94:L95"/>
    <mergeCell ref="C89:J89"/>
    <mergeCell ref="C94:J94"/>
    <mergeCell ref="C95:J95"/>
    <mergeCell ref="B97:J97"/>
    <mergeCell ref="B94:B95"/>
    <mergeCell ref="C96:J96"/>
    <mergeCell ref="C99:J99"/>
    <mergeCell ref="C100:J100"/>
    <mergeCell ref="K99:K100"/>
    <mergeCell ref="C88:J88"/>
    <mergeCell ref="C91:J91"/>
    <mergeCell ref="C92:J92"/>
    <mergeCell ref="C93:J93"/>
    <mergeCell ref="C90:J90"/>
    <mergeCell ref="N12:O12"/>
    <mergeCell ref="C60:J60"/>
    <mergeCell ref="C66:J66"/>
    <mergeCell ref="C55:J55"/>
    <mergeCell ref="C54:J54"/>
    <mergeCell ref="C28:J28"/>
    <mergeCell ref="C27:J27"/>
    <mergeCell ref="C25:J25"/>
    <mergeCell ref="C24:J24"/>
    <mergeCell ref="C23:J23"/>
    <mergeCell ref="C15:J15"/>
    <mergeCell ref="C14:J14"/>
    <mergeCell ref="C62:J62"/>
    <mergeCell ref="C63:J63"/>
    <mergeCell ref="C57:J57"/>
    <mergeCell ref="C52:J52"/>
    <mergeCell ref="C50:J50"/>
    <mergeCell ref="C51:J51"/>
    <mergeCell ref="C44:J44"/>
    <mergeCell ref="C45:J45"/>
    <mergeCell ref="C46:J46"/>
    <mergeCell ref="C42:J42"/>
    <mergeCell ref="C39:J39"/>
    <mergeCell ref="C40:J40"/>
    <mergeCell ref="B70:B71"/>
    <mergeCell ref="B72:L72"/>
    <mergeCell ref="B67:J67"/>
    <mergeCell ref="K67:L67"/>
    <mergeCell ref="C68:J68"/>
    <mergeCell ref="C70:J70"/>
    <mergeCell ref="C8:J8"/>
    <mergeCell ref="B9:J9"/>
    <mergeCell ref="B2:L2"/>
    <mergeCell ref="B4:F4"/>
    <mergeCell ref="G4:L4"/>
    <mergeCell ref="B5:F5"/>
    <mergeCell ref="G5:L5"/>
    <mergeCell ref="B3:L3"/>
    <mergeCell ref="L11:L12"/>
    <mergeCell ref="K11:K12"/>
    <mergeCell ref="C11:J12"/>
    <mergeCell ref="B69:L69"/>
    <mergeCell ref="B11:B12"/>
    <mergeCell ref="C10:J10"/>
    <mergeCell ref="C41:J41"/>
    <mergeCell ref="C36:J36"/>
    <mergeCell ref="B48:J48"/>
    <mergeCell ref="C16:J16"/>
  </mergeCells>
  <dataValidations xWindow="858" yWindow="466" count="1">
    <dataValidation type="custom" allowBlank="1" showInputMessage="1" showErrorMessage="1" prompt="Kindly attempt only if Onsite plantation is selected_x000a_" sqref="L57">
      <formula1>B56="Onsite plantation of trees"</formula1>
    </dataValidation>
  </dataValidations>
  <pageMargins left="0.7" right="0.7" top="0.75" bottom="0.75" header="0.3" footer="0.3"/>
  <pageSetup paperSize="12" orientation="portrait" r:id="rId1"/>
  <extLst>
    <ext xmlns:x14="http://schemas.microsoft.com/office/spreadsheetml/2009/9/main" uri="{CCE6A557-97BC-4b89-ADB6-D9C93CAAB3DF}">
      <x14:dataValidations xmlns:xm="http://schemas.microsoft.com/office/excel/2006/main" xWindow="858" yWindow="466" count="16">
        <x14:dataValidation type="list" allowBlank="1" showInputMessage="1" showErrorMessage="1" errorTitle="Invalid Entry!" error="Please select one of the options from the dropdown." prompt="Please select one of the options from below">
          <x14:formula1>
            <xm:f>Sheet2!$H$27:$H$29</xm:f>
          </x14:formula1>
          <xm:sqref>C71:J71</xm:sqref>
        </x14:dataValidation>
        <x14:dataValidation type="list" allowBlank="1" showInputMessage="1" showErrorMessage="1">
          <x14:formula1>
            <xm:f>Sheet2!$E$26:$E$29</xm:f>
          </x14:formula1>
          <xm:sqref>C65:J65</xm:sqref>
        </x14:dataValidation>
        <x14:dataValidation type="list" allowBlank="1" showInputMessage="1" showErrorMessage="1" errorTitle="Invalid Entry!" error="Please select one of the option from the dropdown.">
          <x14:formula1>
            <xm:f>Sheet2!$B$7:$B$8</xm:f>
          </x14:formula1>
          <xm:sqref>L24:L25</xm:sqref>
        </x14:dataValidation>
        <x14:dataValidation type="list" allowBlank="1" showInputMessage="1" showErrorMessage="1">
          <x14:formula1>
            <xm:f>Sheet2!$B$3:$B$4</xm:f>
          </x14:formula1>
          <xm:sqref>L11:L12</xm:sqref>
        </x14:dataValidation>
        <x14:dataValidation type="list" allowBlank="1" showInputMessage="1" showErrorMessage="1">
          <x14:formula1>
            <xm:f>Sheet2!$B$7:$B$8</xm:f>
          </x14:formula1>
          <xm:sqref>L35:L37 L42 L45:L46 C52:J52 L82 L79 L52 L29 L18:L20 L51</xm:sqref>
        </x14:dataValidation>
        <x14:dataValidation type="list" allowBlank="1" showInputMessage="1" showErrorMessage="1">
          <x14:formula1>
            <xm:f>Sheet2!$B$18:$B$19</xm:f>
          </x14:formula1>
          <xm:sqref>L30 L41 L83</xm:sqref>
        </x14:dataValidation>
        <x14:dataValidation type="list" allowBlank="1" showInputMessage="1" showErrorMessage="1">
          <x14:formula1>
            <xm:f>Sheet2!$E$38:$E$40</xm:f>
          </x14:formula1>
          <xm:sqref>B56</xm:sqref>
        </x14:dataValidation>
        <x14:dataValidation type="list" allowBlank="1" showInputMessage="1" showErrorMessage="1">
          <x14:formula1>
            <xm:f>Sheet2!$H$44:$H$46</xm:f>
          </x14:formula1>
          <xm:sqref>K49</xm:sqref>
        </x14:dataValidation>
        <x14:dataValidation type="list" allowBlank="1" showInputMessage="1" showErrorMessage="1">
          <x14:formula1>
            <xm:f>Sheet2!$E$44:$E$47</xm:f>
          </x14:formula1>
          <xm:sqref>C59:J59</xm:sqref>
        </x14:dataValidation>
        <x14:dataValidation type="list" allowBlank="1" showInputMessage="1" showErrorMessage="1">
          <x14:formula1>
            <xm:f>Sheet2!$E$32:$E$35</xm:f>
          </x14:formula1>
          <xm:sqref>C57:J57</xm:sqref>
        </x14:dataValidation>
        <x14:dataValidation type="list" allowBlank="1" showInputMessage="1" showErrorMessage="1">
          <x14:formula1>
            <xm:f>Sheet2!$B$22:$B$23</xm:f>
          </x14:formula1>
          <xm:sqref>L77:L78 L73</xm:sqref>
        </x14:dataValidation>
        <x14:dataValidation type="list" allowBlank="1" showInputMessage="1" showErrorMessage="1">
          <x14:formula1>
            <xm:f>Sheet2!$E$11:$E$13</xm:f>
          </x14:formula1>
          <xm:sqref>C95:J95</xm:sqref>
        </x14:dataValidation>
        <x14:dataValidation type="list" allowBlank="1" showInputMessage="1" showErrorMessage="1">
          <x14:formula1>
            <xm:f>Sheet2!$H$20:$H$22</xm:f>
          </x14:formula1>
          <xm:sqref>C100:J100</xm:sqref>
        </x14:dataValidation>
        <x14:dataValidation type="list" allowBlank="1" showInputMessage="1" showErrorMessage="1">
          <x14:formula1>
            <xm:f>Sheet2!$H$39:$H$41</xm:f>
          </x14:formula1>
          <xm:sqref>K67:L67</xm:sqref>
        </x14:dataValidation>
        <x14:dataValidation type="list" allowBlank="1" showInputMessage="1" showErrorMessage="1">
          <x14:formula1>
            <xm:f>Sheet2!$E$56:$E$57</xm:f>
          </x14:formula1>
          <xm:sqref>B69:L69</xm:sqref>
        </x14:dataValidation>
        <x14:dataValidation type="list" allowBlank="1" showInputMessage="1" showErrorMessage="1">
          <x14:formula1>
            <xm:f>Sheet2!B22:B23</xm:f>
          </x14:formula1>
          <xm:sqref>L89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3"/>
  <sheetViews>
    <sheetView zoomScale="70" zoomScaleNormal="70" workbookViewId="0">
      <selection activeCell="H15" sqref="H15"/>
    </sheetView>
  </sheetViews>
  <sheetFormatPr defaultRowHeight="15" x14ac:dyDescent="0.25"/>
  <cols>
    <col min="1" max="1" width="9.140625" style="2"/>
    <col min="2" max="2" width="12.140625" style="2" customWidth="1"/>
    <col min="3" max="4" width="9.140625" style="2"/>
    <col min="5" max="5" width="43.85546875" style="2" customWidth="1"/>
    <col min="6" max="6" width="18.85546875" style="2" customWidth="1"/>
    <col min="7" max="7" width="9.140625" style="2"/>
    <col min="8" max="8" width="23.42578125" style="2" customWidth="1"/>
    <col min="9" max="16384" width="9.140625" style="2"/>
  </cols>
  <sheetData>
    <row r="2" spans="2:11" x14ac:dyDescent="0.25">
      <c r="B2" s="2" t="s">
        <v>22</v>
      </c>
      <c r="J2" s="2" t="s">
        <v>23</v>
      </c>
      <c r="K2" s="2" t="s">
        <v>24</v>
      </c>
    </row>
    <row r="3" spans="2:11" x14ac:dyDescent="0.25">
      <c r="B3" s="2">
        <v>0</v>
      </c>
      <c r="E3" s="2" t="s">
        <v>25</v>
      </c>
      <c r="F3" s="2" t="s">
        <v>26</v>
      </c>
      <c r="J3" s="2" t="s">
        <v>14</v>
      </c>
    </row>
    <row r="4" spans="2:11" x14ac:dyDescent="0.25">
      <c r="B4" s="2">
        <v>4</v>
      </c>
      <c r="E4" s="2" t="s">
        <v>14</v>
      </c>
      <c r="F4" s="2">
        <v>0</v>
      </c>
      <c r="J4" s="2" t="s">
        <v>7</v>
      </c>
      <c r="K4" s="2">
        <v>1</v>
      </c>
    </row>
    <row r="5" spans="2:11" x14ac:dyDescent="0.25">
      <c r="E5" s="2" t="s">
        <v>118</v>
      </c>
      <c r="F5" s="2">
        <v>3</v>
      </c>
      <c r="J5" s="2" t="s">
        <v>27</v>
      </c>
      <c r="K5" s="2">
        <v>2</v>
      </c>
    </row>
    <row r="6" spans="2:11" x14ac:dyDescent="0.25">
      <c r="B6" s="2" t="s">
        <v>22</v>
      </c>
    </row>
    <row r="7" spans="2:11" x14ac:dyDescent="0.25">
      <c r="B7" s="2">
        <v>0</v>
      </c>
    </row>
    <row r="8" spans="2:11" x14ac:dyDescent="0.25">
      <c r="B8" s="2">
        <v>1</v>
      </c>
    </row>
    <row r="10" spans="2:11" x14ac:dyDescent="0.25">
      <c r="B10" s="2" t="s">
        <v>22</v>
      </c>
      <c r="E10" s="2" t="s">
        <v>28</v>
      </c>
      <c r="F10" s="2" t="s">
        <v>29</v>
      </c>
    </row>
    <row r="11" spans="2:11" x14ac:dyDescent="0.25">
      <c r="B11" s="2">
        <v>0</v>
      </c>
      <c r="E11" s="2" t="s">
        <v>14</v>
      </c>
      <c r="F11" s="2">
        <v>0</v>
      </c>
    </row>
    <row r="12" spans="2:11" x14ac:dyDescent="0.25">
      <c r="B12" s="2">
        <v>1</v>
      </c>
      <c r="E12" s="60" t="s">
        <v>131</v>
      </c>
      <c r="F12" s="60">
        <v>3</v>
      </c>
    </row>
    <row r="13" spans="2:11" x14ac:dyDescent="0.25">
      <c r="B13" s="2">
        <v>2</v>
      </c>
      <c r="E13" s="2" t="s">
        <v>130</v>
      </c>
      <c r="F13" s="2">
        <v>6</v>
      </c>
    </row>
    <row r="14" spans="2:11" x14ac:dyDescent="0.25">
      <c r="B14" s="2">
        <v>3</v>
      </c>
    </row>
    <row r="15" spans="2:11" x14ac:dyDescent="0.25">
      <c r="B15" s="2">
        <v>4</v>
      </c>
    </row>
    <row r="17" spans="2:9" x14ac:dyDescent="0.25">
      <c r="B17" s="2" t="s">
        <v>22</v>
      </c>
    </row>
    <row r="18" spans="2:9" x14ac:dyDescent="0.25">
      <c r="B18" s="2">
        <v>0</v>
      </c>
      <c r="E18" s="2" t="s">
        <v>32</v>
      </c>
      <c r="F18" s="2" t="s">
        <v>33</v>
      </c>
    </row>
    <row r="19" spans="2:9" x14ac:dyDescent="0.25">
      <c r="B19" s="2">
        <v>2</v>
      </c>
      <c r="E19" s="61" t="s">
        <v>14</v>
      </c>
      <c r="F19" s="61">
        <v>0</v>
      </c>
      <c r="H19" s="2" t="s">
        <v>30</v>
      </c>
      <c r="I19" s="2" t="s">
        <v>31</v>
      </c>
    </row>
    <row r="20" spans="2:9" x14ac:dyDescent="0.25">
      <c r="E20" s="62" t="s">
        <v>73</v>
      </c>
      <c r="F20" s="62">
        <v>0</v>
      </c>
      <c r="H20" s="2" t="s">
        <v>121</v>
      </c>
      <c r="I20" s="2">
        <v>0</v>
      </c>
    </row>
    <row r="21" spans="2:9" x14ac:dyDescent="0.25">
      <c r="B21" s="2" t="s">
        <v>22</v>
      </c>
      <c r="E21" s="61" t="s">
        <v>74</v>
      </c>
      <c r="F21" s="61">
        <v>1</v>
      </c>
      <c r="H21" s="2" t="s">
        <v>132</v>
      </c>
      <c r="I21" s="2">
        <v>1</v>
      </c>
    </row>
    <row r="22" spans="2:9" x14ac:dyDescent="0.25">
      <c r="B22" s="2">
        <v>0</v>
      </c>
      <c r="E22" s="63" t="s">
        <v>75</v>
      </c>
      <c r="F22" s="63">
        <v>3</v>
      </c>
      <c r="H22" s="2" t="s">
        <v>133</v>
      </c>
      <c r="I22" s="2">
        <v>2</v>
      </c>
    </row>
    <row r="23" spans="2:9" x14ac:dyDescent="0.25">
      <c r="B23" s="2">
        <v>3</v>
      </c>
    </row>
    <row r="25" spans="2:9" x14ac:dyDescent="0.25">
      <c r="E25" s="2" t="s">
        <v>37</v>
      </c>
      <c r="F25" s="2" t="s">
        <v>38</v>
      </c>
    </row>
    <row r="26" spans="2:9" x14ac:dyDescent="0.25">
      <c r="E26" s="61" t="s">
        <v>14</v>
      </c>
      <c r="F26" s="61">
        <v>0</v>
      </c>
      <c r="H26" s="2" t="s">
        <v>35</v>
      </c>
      <c r="I26" s="2" t="s">
        <v>36</v>
      </c>
    </row>
    <row r="27" spans="2:9" x14ac:dyDescent="0.25">
      <c r="E27" s="64" t="s">
        <v>103</v>
      </c>
      <c r="F27" s="64">
        <v>1</v>
      </c>
      <c r="H27" s="2" t="s">
        <v>14</v>
      </c>
      <c r="I27" s="2">
        <v>0</v>
      </c>
    </row>
    <row r="28" spans="2:9" x14ac:dyDescent="0.25">
      <c r="E28" s="64" t="s">
        <v>104</v>
      </c>
      <c r="F28" s="61">
        <v>3</v>
      </c>
      <c r="H28" s="2" t="s">
        <v>126</v>
      </c>
      <c r="I28" s="2">
        <v>1</v>
      </c>
    </row>
    <row r="29" spans="2:9" x14ac:dyDescent="0.25">
      <c r="E29" s="64" t="s">
        <v>105</v>
      </c>
      <c r="F29" s="63">
        <v>5</v>
      </c>
      <c r="H29" s="2" t="s">
        <v>127</v>
      </c>
      <c r="I29" s="2">
        <v>3</v>
      </c>
    </row>
    <row r="31" spans="2:9" x14ac:dyDescent="0.25">
      <c r="E31" s="2" t="s">
        <v>41</v>
      </c>
      <c r="F31" s="2" t="s">
        <v>42</v>
      </c>
    </row>
    <row r="32" spans="2:9" x14ac:dyDescent="0.25">
      <c r="E32" s="61" t="s">
        <v>14</v>
      </c>
      <c r="F32" s="61">
        <v>0</v>
      </c>
      <c r="H32" s="2" t="s">
        <v>39</v>
      </c>
      <c r="I32" s="2" t="s">
        <v>40</v>
      </c>
    </row>
    <row r="33" spans="5:9" x14ac:dyDescent="0.25">
      <c r="E33" s="65" t="s">
        <v>86</v>
      </c>
      <c r="F33" s="64">
        <v>1</v>
      </c>
      <c r="H33" s="2" t="s">
        <v>14</v>
      </c>
      <c r="I33" s="2">
        <v>0</v>
      </c>
    </row>
    <row r="34" spans="5:9" x14ac:dyDescent="0.25">
      <c r="E34" s="65" t="s">
        <v>90</v>
      </c>
      <c r="F34" s="61">
        <v>2</v>
      </c>
      <c r="H34" s="2" t="s">
        <v>43</v>
      </c>
      <c r="I34" s="2">
        <v>1</v>
      </c>
    </row>
    <row r="35" spans="5:9" x14ac:dyDescent="0.25">
      <c r="E35" s="65" t="s">
        <v>89</v>
      </c>
      <c r="F35" s="63">
        <v>4</v>
      </c>
      <c r="H35" s="2" t="s">
        <v>15</v>
      </c>
      <c r="I35" s="2">
        <v>2</v>
      </c>
    </row>
    <row r="37" spans="5:9" x14ac:dyDescent="0.25">
      <c r="E37" s="2" t="s">
        <v>46</v>
      </c>
      <c r="F37" s="2" t="s">
        <v>47</v>
      </c>
    </row>
    <row r="38" spans="5:9" x14ac:dyDescent="0.25">
      <c r="E38" s="61" t="s">
        <v>97</v>
      </c>
      <c r="F38" s="61">
        <v>0</v>
      </c>
      <c r="H38" s="2" t="s">
        <v>44</v>
      </c>
      <c r="I38" s="2" t="s">
        <v>45</v>
      </c>
    </row>
    <row r="39" spans="5:9" x14ac:dyDescent="0.25">
      <c r="E39" s="65" t="s">
        <v>95</v>
      </c>
      <c r="F39" s="64">
        <v>1</v>
      </c>
      <c r="H39" s="2" t="s">
        <v>34</v>
      </c>
      <c r="I39" s="2">
        <v>0</v>
      </c>
    </row>
    <row r="40" spans="5:9" x14ac:dyDescent="0.25">
      <c r="E40" s="65" t="s">
        <v>96</v>
      </c>
      <c r="F40" s="61">
        <v>2</v>
      </c>
      <c r="H40" s="2" t="s">
        <v>12</v>
      </c>
      <c r="I40" s="2">
        <v>1</v>
      </c>
    </row>
    <row r="41" spans="5:9" x14ac:dyDescent="0.25">
      <c r="E41" s="65"/>
      <c r="F41" s="63"/>
      <c r="H41" s="2" t="s">
        <v>13</v>
      </c>
      <c r="I41" s="2">
        <v>0</v>
      </c>
    </row>
    <row r="43" spans="5:9" x14ac:dyDescent="0.25">
      <c r="E43" s="2" t="s">
        <v>48</v>
      </c>
      <c r="F43" s="2" t="s">
        <v>49</v>
      </c>
      <c r="H43" s="2" t="s">
        <v>44</v>
      </c>
      <c r="I43" s="2" t="s">
        <v>45</v>
      </c>
    </row>
    <row r="44" spans="5:9" x14ac:dyDescent="0.25">
      <c r="E44" s="61" t="s">
        <v>14</v>
      </c>
      <c r="F44" s="61">
        <v>0</v>
      </c>
      <c r="H44" s="2" t="s">
        <v>92</v>
      </c>
      <c r="I44" s="2">
        <v>0</v>
      </c>
    </row>
    <row r="45" spans="5:9" x14ac:dyDescent="0.25">
      <c r="E45" s="65" t="s">
        <v>91</v>
      </c>
      <c r="F45" s="64">
        <v>1</v>
      </c>
      <c r="H45" s="2" t="s">
        <v>93</v>
      </c>
      <c r="I45" s="2">
        <v>1</v>
      </c>
    </row>
    <row r="46" spans="5:9" x14ac:dyDescent="0.25">
      <c r="E46" s="65" t="s">
        <v>87</v>
      </c>
      <c r="F46" s="61">
        <v>2</v>
      </c>
      <c r="H46" s="2" t="s">
        <v>94</v>
      </c>
      <c r="I46" s="2">
        <v>2</v>
      </c>
    </row>
    <row r="47" spans="5:9" x14ac:dyDescent="0.25">
      <c r="E47" s="65" t="s">
        <v>88</v>
      </c>
      <c r="F47" s="63">
        <v>4</v>
      </c>
    </row>
    <row r="49" spans="5:9" x14ac:dyDescent="0.25">
      <c r="E49" s="2" t="s">
        <v>50</v>
      </c>
      <c r="F49" s="2" t="s">
        <v>51</v>
      </c>
    </row>
    <row r="50" spans="5:9" x14ac:dyDescent="0.25">
      <c r="E50" s="61" t="s">
        <v>14</v>
      </c>
      <c r="F50" s="61">
        <v>0</v>
      </c>
      <c r="H50" s="2">
        <f>Sheet1!L70</f>
        <v>1</v>
      </c>
    </row>
    <row r="51" spans="5:9" x14ac:dyDescent="0.25">
      <c r="E51" s="64" t="s">
        <v>52</v>
      </c>
      <c r="F51" s="64">
        <v>0</v>
      </c>
      <c r="H51" s="2">
        <f>Sheet1!L73</f>
        <v>0</v>
      </c>
    </row>
    <row r="52" spans="5:9" x14ac:dyDescent="0.25">
      <c r="E52" s="64" t="s">
        <v>55</v>
      </c>
      <c r="F52" s="61">
        <v>1</v>
      </c>
    </row>
    <row r="53" spans="5:9" x14ac:dyDescent="0.25">
      <c r="E53" s="64" t="s">
        <v>58</v>
      </c>
      <c r="F53" s="63">
        <v>2</v>
      </c>
    </row>
    <row r="55" spans="5:9" x14ac:dyDescent="0.25">
      <c r="E55" s="2" t="s">
        <v>63</v>
      </c>
    </row>
    <row r="56" spans="5:9" x14ac:dyDescent="0.25">
      <c r="E56" s="64" t="s">
        <v>154</v>
      </c>
    </row>
    <row r="57" spans="5:9" x14ac:dyDescent="0.25">
      <c r="E57" s="64" t="s">
        <v>155</v>
      </c>
    </row>
    <row r="59" spans="5:9" x14ac:dyDescent="0.25">
      <c r="H59" s="66" t="s">
        <v>53</v>
      </c>
      <c r="I59" s="66" t="s">
        <v>54</v>
      </c>
    </row>
    <row r="60" spans="5:9" x14ac:dyDescent="0.25">
      <c r="H60" s="66" t="s">
        <v>56</v>
      </c>
      <c r="I60" s="66" t="s">
        <v>57</v>
      </c>
    </row>
    <row r="61" spans="5:9" x14ac:dyDescent="0.25">
      <c r="H61" s="66" t="s">
        <v>59</v>
      </c>
      <c r="I61" s="66" t="s">
        <v>60</v>
      </c>
    </row>
    <row r="62" spans="5:9" x14ac:dyDescent="0.25">
      <c r="H62" s="66" t="s">
        <v>61</v>
      </c>
      <c r="I62" s="66" t="s">
        <v>62</v>
      </c>
    </row>
    <row r="63" spans="5:9" x14ac:dyDescent="0.25">
      <c r="H63" s="66" t="s">
        <v>64</v>
      </c>
      <c r="I63" s="66" t="s">
        <v>65</v>
      </c>
    </row>
  </sheetData>
  <sheetProtection password="B8E9" sheet="1" objects="1" scenarios="1" selectLockedCells="1"/>
  <pageMargins left="0.7" right="0.7" top="0.75" bottom="0.75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2019-05-07T05:13:48Z</dcterms:modified>
</cp:coreProperties>
</file>